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66925"/>
  <mc:AlternateContent xmlns:mc="http://schemas.openxmlformats.org/markup-compatibility/2006">
    <mc:Choice Requires="x15">
      <x15ac:absPath xmlns:x15ac="http://schemas.microsoft.com/office/spreadsheetml/2010/11/ac" url="T:\_Current_Website_Files\2.0_Newsroom\2.4_Procurement\2.4_ Active_Procurements\2024-PM-01_RFP_Library\RFP Documents\"/>
    </mc:Choice>
  </mc:AlternateContent>
  <xr:revisionPtr revIDLastSave="0" documentId="8_{B5403B4D-27E0-4482-A04E-BFFB53D8A5D4}" xr6:coauthVersionLast="47" xr6:coauthVersionMax="47" xr10:uidLastSave="{00000000-0000-0000-0000-000000000000}"/>
  <workbookProtection workbookAlgorithmName="SHA-512" workbookHashValue="dMc1NK0tedlkVJ/uVL27XhepFL1tRYJ04zZFpPN0P7lHB1jEYwMEqZTCix4iv7tO3dMrJV3yCDNPkNOXFpq8/g==" workbookSaltValue="ra0Qr1GxyKe11Tm++afK+A==" workbookSpinCount="100000" lockStructure="1"/>
  <bookViews>
    <workbookView xWindow="-120" yWindow="-120" windowWidth="29040" windowHeight="15840" tabRatio="704" firstSheet="4" activeTab="4" xr2:uid="{00000000-000D-0000-FFFF-FFFF00000000}"/>
  </bookViews>
  <sheets>
    <sheet name="Summary" sheetId="11" state="hidden" r:id="rId1"/>
    <sheet name="Summary " sheetId="12" state="hidden" r:id="rId2"/>
    <sheet name="Sched A Total Evaluated Price" sheetId="1" r:id="rId3"/>
    <sheet name="Sched B Monthly Invoice" sheetId="8" state="hidden" r:id="rId4"/>
    <sheet name="Sched B Deliverables Price" sheetId="3" r:id="rId5"/>
    <sheet name="Sched C Operations Price" sheetId="10" r:id="rId6"/>
    <sheet name="Sched D Extra Contractual Serv" sheetId="4" r:id="rId7"/>
    <sheet name="Sched E Pass-Through" sheetId="14" r:id="rId8"/>
    <sheet name="MSC" sheetId="13" state="hidden" r:id="rId9"/>
  </sheets>
  <definedNames>
    <definedName name="_xlnm._FilterDatabase" localSheetId="5" hidden="1">'Sched C Operations Price'!$AV$12:$AV$24</definedName>
    <definedName name="_xlnm.Print_Area" localSheetId="2">'Sched A Total Evaluated Price'!$B$1:$E$144</definedName>
    <definedName name="_xlnm.Print_Area" localSheetId="4">'Sched B Deliverables Price'!$B$1:$E$106</definedName>
    <definedName name="_xlnm.Print_Area" localSheetId="5">'Sched C Operations Price'!$B$1:$F$22</definedName>
    <definedName name="_xlnm.Print_Area" localSheetId="6">'Sched D Extra Contractual Serv'!$B$1:$F$23</definedName>
    <definedName name="_xlnm.Print_Area" localSheetId="7">'Sched E Pass-Through'!$A$1:$E$27</definedName>
    <definedName name="_xlnm.Print_Titles" localSheetId="6">'Sched D Extra Contractual Serv'!$13:$13</definedName>
    <definedName name="Vendor_Name">'Sched A Total Evaluated Price'!$D$6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8" i="3" l="1"/>
  <c r="E24" i="3"/>
  <c r="D66" i="1" l="1"/>
  <c r="C66" i="1"/>
  <c r="C47" i="1"/>
  <c r="D47" i="1"/>
  <c r="E47" i="1"/>
  <c r="C48" i="1"/>
  <c r="E48" i="1"/>
  <c r="C46" i="1"/>
  <c r="E53" i="3"/>
  <c r="E67" i="1" l="1"/>
  <c r="E68" i="1"/>
  <c r="D67" i="1"/>
  <c r="D68" i="1"/>
  <c r="C67" i="1"/>
  <c r="C68" i="1"/>
  <c r="E10" i="3"/>
  <c r="F23" i="1" s="1"/>
  <c r="B93" i="3"/>
  <c r="B106" i="1" s="1"/>
  <c r="B86" i="3"/>
  <c r="B99" i="1" s="1"/>
  <c r="B79" i="3"/>
  <c r="B92" i="1" s="1"/>
  <c r="B62" i="3"/>
  <c r="B75" i="1" s="1"/>
  <c r="B56" i="3"/>
  <c r="B69" i="1" s="1"/>
  <c r="B38" i="3"/>
  <c r="B51" i="1" s="1"/>
  <c r="B32" i="3"/>
  <c r="B45" i="1" s="1"/>
  <c r="B28" i="3"/>
  <c r="B41" i="1" s="1"/>
  <c r="B10" i="3"/>
  <c r="B23" i="1" s="1"/>
  <c r="F129" i="1"/>
  <c r="E132" i="1"/>
  <c r="E133" i="1"/>
  <c r="E134" i="1"/>
  <c r="E135" i="1"/>
  <c r="E136" i="1"/>
  <c r="E137" i="1"/>
  <c r="E138" i="1"/>
  <c r="E131" i="1"/>
  <c r="C132" i="1"/>
  <c r="C133" i="1"/>
  <c r="C134" i="1"/>
  <c r="C135" i="1"/>
  <c r="C136" i="1"/>
  <c r="C137" i="1"/>
  <c r="C138" i="1"/>
  <c r="C131" i="1"/>
  <c r="D18" i="14"/>
  <c r="D9" i="14"/>
  <c r="B132" i="1"/>
  <c r="B133" i="1"/>
  <c r="B134" i="1"/>
  <c r="B135" i="1"/>
  <c r="B136" i="1"/>
  <c r="B137" i="1"/>
  <c r="B138" i="1"/>
  <c r="B131" i="1"/>
  <c r="C6" i="14"/>
  <c r="B23" i="14" s="1"/>
  <c r="E93" i="3"/>
  <c r="E98" i="3"/>
  <c r="E79" i="3"/>
  <c r="E36" i="3"/>
  <c r="C101" i="1"/>
  <c r="D101" i="1"/>
  <c r="E101" i="1"/>
  <c r="C102" i="1"/>
  <c r="D102" i="1"/>
  <c r="E102" i="1"/>
  <c r="C103" i="1"/>
  <c r="D103" i="1"/>
  <c r="E103" i="1"/>
  <c r="C104" i="1"/>
  <c r="D104" i="1"/>
  <c r="E104" i="1"/>
  <c r="C105" i="1"/>
  <c r="D105" i="1"/>
  <c r="E105" i="1"/>
  <c r="E86" i="3"/>
  <c r="F98" i="1" s="1"/>
  <c r="C82" i="1"/>
  <c r="D82" i="1"/>
  <c r="E82" i="1"/>
  <c r="C83" i="1"/>
  <c r="D83" i="1"/>
  <c r="E83" i="1"/>
  <c r="C84" i="1"/>
  <c r="D84" i="1"/>
  <c r="E84" i="1"/>
  <c r="C85" i="1"/>
  <c r="D85" i="1"/>
  <c r="E85" i="1"/>
  <c r="C86" i="1"/>
  <c r="D86" i="1"/>
  <c r="E86" i="1"/>
  <c r="C87" i="1"/>
  <c r="D87" i="1"/>
  <c r="E87" i="1"/>
  <c r="C88" i="1"/>
  <c r="D88" i="1"/>
  <c r="E88" i="1"/>
  <c r="E81" i="1"/>
  <c r="D81" i="1"/>
  <c r="C81" i="1"/>
  <c r="E62" i="3"/>
  <c r="F74" i="1" s="1"/>
  <c r="C95" i="1"/>
  <c r="D95" i="1"/>
  <c r="E95" i="1"/>
  <c r="C96" i="1"/>
  <c r="D96" i="1"/>
  <c r="E96" i="1"/>
  <c r="C97" i="1"/>
  <c r="D97" i="1"/>
  <c r="E97" i="1"/>
  <c r="C94" i="1"/>
  <c r="D94" i="1"/>
  <c r="E94" i="1"/>
  <c r="C109" i="1"/>
  <c r="D109" i="1"/>
  <c r="E109" i="1"/>
  <c r="C110" i="1"/>
  <c r="D110" i="1"/>
  <c r="E110" i="1"/>
  <c r="C111" i="1"/>
  <c r="B112" i="1"/>
  <c r="C112" i="1"/>
  <c r="D112" i="1"/>
  <c r="E112" i="1"/>
  <c r="B113" i="1"/>
  <c r="C113" i="1"/>
  <c r="D113" i="1"/>
  <c r="E113" i="1"/>
  <c r="C106" i="1"/>
  <c r="D106" i="1"/>
  <c r="C107" i="1"/>
  <c r="D107" i="1"/>
  <c r="E107" i="1"/>
  <c r="C108" i="1"/>
  <c r="D108" i="1"/>
  <c r="E108" i="1"/>
  <c r="E100" i="1"/>
  <c r="D100" i="1"/>
  <c r="C100" i="1"/>
  <c r="C77" i="1"/>
  <c r="D77" i="1"/>
  <c r="E77" i="1"/>
  <c r="C78" i="1"/>
  <c r="D78" i="1"/>
  <c r="E78" i="1"/>
  <c r="C79" i="1"/>
  <c r="D79" i="1"/>
  <c r="E79" i="1"/>
  <c r="C80" i="1"/>
  <c r="D80" i="1"/>
  <c r="E80" i="1"/>
  <c r="E76" i="1"/>
  <c r="D76" i="1"/>
  <c r="C76" i="1"/>
  <c r="C53" i="1"/>
  <c r="D53" i="1"/>
  <c r="E53" i="1"/>
  <c r="C54" i="1"/>
  <c r="D54" i="1"/>
  <c r="E54" i="1"/>
  <c r="C55" i="1"/>
  <c r="D55" i="1"/>
  <c r="E55" i="1"/>
  <c r="C56" i="1"/>
  <c r="D56" i="1"/>
  <c r="E56" i="1"/>
  <c r="C57" i="1"/>
  <c r="D57" i="1"/>
  <c r="E57" i="1"/>
  <c r="C58" i="1"/>
  <c r="D58" i="1"/>
  <c r="E58" i="1"/>
  <c r="C59" i="1"/>
  <c r="D59" i="1"/>
  <c r="E59" i="1"/>
  <c r="C60" i="1"/>
  <c r="D60" i="1"/>
  <c r="E60" i="1"/>
  <c r="C61" i="1"/>
  <c r="D61" i="1"/>
  <c r="E61" i="1"/>
  <c r="E52" i="1"/>
  <c r="D52" i="1"/>
  <c r="C52" i="1"/>
  <c r="E29" i="1"/>
  <c r="E30" i="1"/>
  <c r="E31" i="1"/>
  <c r="E32" i="1"/>
  <c r="E33" i="1"/>
  <c r="E34" i="1"/>
  <c r="E35" i="1"/>
  <c r="E36" i="1"/>
  <c r="D30" i="1"/>
  <c r="D31" i="1"/>
  <c r="D32" i="1"/>
  <c r="D33" i="1"/>
  <c r="D34" i="1"/>
  <c r="D35" i="1"/>
  <c r="D36" i="1"/>
  <c r="C31" i="1"/>
  <c r="C32" i="1"/>
  <c r="C33" i="1"/>
  <c r="C34" i="1"/>
  <c r="C35" i="1"/>
  <c r="C36" i="1"/>
  <c r="C30" i="1"/>
  <c r="D24" i="1"/>
  <c r="C24" i="1"/>
  <c r="E38" i="3"/>
  <c r="F51" i="1" s="1"/>
  <c r="E24" i="1"/>
  <c r="E25" i="1"/>
  <c r="E26" i="1"/>
  <c r="E27" i="1"/>
  <c r="E28" i="1"/>
  <c r="F10" i="4"/>
  <c r="E130" i="1" l="1"/>
  <c r="B53" i="3"/>
  <c r="B66" i="1" s="1"/>
  <c r="E99" i="1"/>
  <c r="E111" i="1"/>
  <c r="E106" i="1"/>
  <c r="E51" i="1"/>
  <c r="E23" i="1"/>
  <c r="C115" i="1"/>
  <c r="F11" i="10"/>
  <c r="E115" i="1" l="1"/>
  <c r="F11" i="4"/>
  <c r="F12" i="4"/>
  <c r="F13" i="4"/>
  <c r="F14" i="4"/>
  <c r="F15" i="4"/>
  <c r="F16" i="4"/>
  <c r="F17" i="4"/>
  <c r="E89" i="1"/>
  <c r="E90" i="1"/>
  <c r="E91" i="1"/>
  <c r="C89" i="1"/>
  <c r="C90" i="1"/>
  <c r="C91" i="1"/>
  <c r="E32" i="3"/>
  <c r="E98" i="1"/>
  <c r="C98" i="1"/>
  <c r="F37" i="1"/>
  <c r="F41" i="1"/>
  <c r="F49" i="1"/>
  <c r="E49" i="3"/>
  <c r="F64" i="1" s="1"/>
  <c r="E60" i="3"/>
  <c r="F72" i="1" s="1"/>
  <c r="E56" i="3"/>
  <c r="F91" i="1"/>
  <c r="F105" i="1"/>
  <c r="F110" i="1"/>
  <c r="F68" i="1" l="1"/>
  <c r="F45" i="1"/>
  <c r="E75" i="1"/>
  <c r="B38" i="1"/>
  <c r="B39" i="1"/>
  <c r="B40" i="1"/>
  <c r="B50" i="1"/>
  <c r="B63" i="1"/>
  <c r="B64" i="1"/>
  <c r="B65" i="1"/>
  <c r="B74" i="1"/>
  <c r="C69" i="1"/>
  <c r="D69" i="1"/>
  <c r="C70" i="1"/>
  <c r="D70" i="1"/>
  <c r="E70" i="1"/>
  <c r="C71" i="1"/>
  <c r="D71" i="1"/>
  <c r="E71" i="1"/>
  <c r="C72" i="1"/>
  <c r="D72" i="1"/>
  <c r="E72" i="1"/>
  <c r="C73" i="1"/>
  <c r="C74" i="1"/>
  <c r="D74" i="1"/>
  <c r="E74" i="1"/>
  <c r="E73" i="1" s="1"/>
  <c r="C75" i="1"/>
  <c r="D75" i="1"/>
  <c r="C92" i="1"/>
  <c r="D92" i="1"/>
  <c r="C93" i="1"/>
  <c r="D93" i="1"/>
  <c r="E93" i="1"/>
  <c r="C99" i="1"/>
  <c r="D99" i="1"/>
  <c r="C62" i="1"/>
  <c r="C63" i="1"/>
  <c r="D63" i="1"/>
  <c r="E63" i="1"/>
  <c r="C64" i="1"/>
  <c r="D64" i="1"/>
  <c r="E64" i="1"/>
  <c r="C65" i="1"/>
  <c r="D65" i="1"/>
  <c r="E65" i="1"/>
  <c r="C49" i="1"/>
  <c r="C50" i="1"/>
  <c r="D50" i="1"/>
  <c r="E50" i="1"/>
  <c r="E49" i="1" s="1"/>
  <c r="C51" i="1"/>
  <c r="D51" i="1"/>
  <c r="C44" i="1"/>
  <c r="D44" i="1"/>
  <c r="E44" i="1"/>
  <c r="C45" i="1"/>
  <c r="D45" i="1"/>
  <c r="D46" i="1"/>
  <c r="E46" i="1"/>
  <c r="C39" i="1"/>
  <c r="D39" i="1"/>
  <c r="E39" i="1"/>
  <c r="C40" i="1"/>
  <c r="D40" i="1"/>
  <c r="E40" i="1"/>
  <c r="C41" i="1"/>
  <c r="D41" i="1"/>
  <c r="C42" i="1"/>
  <c r="D42" i="1"/>
  <c r="E42" i="1"/>
  <c r="C43" i="1"/>
  <c r="D43" i="1"/>
  <c r="E43" i="1"/>
  <c r="C25" i="1"/>
  <c r="D25" i="1"/>
  <c r="C26" i="1"/>
  <c r="D26" i="1"/>
  <c r="C27" i="1"/>
  <c r="D27" i="1"/>
  <c r="C28" i="1"/>
  <c r="D28" i="1"/>
  <c r="C29" i="1"/>
  <c r="D29" i="1"/>
  <c r="C37" i="1"/>
  <c r="C38" i="1"/>
  <c r="D38" i="1"/>
  <c r="E38" i="1"/>
  <c r="E8" i="3" l="1"/>
  <c r="E66" i="1"/>
  <c r="E41" i="1"/>
  <c r="E37" i="1"/>
  <c r="E69" i="1"/>
  <c r="E92" i="1"/>
  <c r="E62" i="1"/>
  <c r="E45" i="1"/>
  <c r="C116" i="1"/>
  <c r="D23" i="1" l="1"/>
  <c r="C23" i="1"/>
  <c r="C118" i="1" l="1"/>
  <c r="C119" i="1"/>
  <c r="C120" i="1"/>
  <c r="F14" i="10"/>
  <c r="E118" i="1" s="1"/>
  <c r="F15" i="10"/>
  <c r="E119" i="1" s="1"/>
  <c r="F16" i="10"/>
  <c r="E120" i="1" s="1"/>
  <c r="E127" i="1"/>
  <c r="E128" i="1"/>
  <c r="E129" i="1"/>
  <c r="E126" i="1" l="1"/>
  <c r="D6" i="3"/>
  <c r="B106" i="3"/>
  <c r="D6" i="10"/>
  <c r="D6" i="4"/>
  <c r="C22" i="10"/>
  <c r="F12" i="10"/>
  <c r="F13" i="10"/>
  <c r="Q78" i="13"/>
  <c r="Q74" i="13"/>
  <c r="Q73" i="13"/>
  <c r="Q72" i="13"/>
  <c r="Q68" i="13"/>
  <c r="Q67" i="13"/>
  <c r="Q66" i="13"/>
  <c r="Q62" i="13"/>
  <c r="Q61" i="13"/>
  <c r="Q60" i="13"/>
  <c r="Q56" i="13"/>
  <c r="Q55" i="13"/>
  <c r="Q54" i="13"/>
  <c r="Q48" i="13"/>
  <c r="Q42" i="13"/>
  <c r="Q36" i="13"/>
  <c r="Q30" i="13"/>
  <c r="Q24" i="13"/>
  <c r="Q18" i="13"/>
  <c r="F10" i="10" l="1"/>
  <c r="E125" i="1"/>
  <c r="F8" i="4"/>
  <c r="V13" i="13"/>
  <c r="Q22" i="13"/>
  <c r="Q20" i="13"/>
  <c r="Q19" i="13"/>
  <c r="Q17" i="13"/>
  <c r="Q16" i="13"/>
  <c r="Q15" i="13"/>
  <c r="Q14" i="13"/>
  <c r="E122" i="1"/>
  <c r="E123" i="1"/>
  <c r="E124" i="1"/>
  <c r="C117" i="1"/>
  <c r="E121" i="1" l="1"/>
  <c r="V14" i="13"/>
  <c r="U13" i="13"/>
  <c r="T14" i="13"/>
  <c r="T15" i="13"/>
  <c r="U14" i="13"/>
  <c r="U15" i="13"/>
  <c r="V15" i="13"/>
  <c r="Q21" i="13"/>
  <c r="T13" i="13"/>
  <c r="Q41" i="13"/>
  <c r="Q23" i="13"/>
  <c r="Q33" i="13"/>
  <c r="Q43" i="13"/>
  <c r="Q52" i="13"/>
  <c r="Q69" i="13"/>
  <c r="Q65" i="13"/>
  <c r="Q25" i="13"/>
  <c r="Q34" i="13"/>
  <c r="Q44" i="13"/>
  <c r="Q53" i="13"/>
  <c r="Q70" i="13"/>
  <c r="Q13" i="13"/>
  <c r="Q51" i="13"/>
  <c r="Q26" i="13"/>
  <c r="Q35" i="13"/>
  <c r="Q45" i="13"/>
  <c r="Q57" i="13"/>
  <c r="Q71" i="13"/>
  <c r="Q27" i="13"/>
  <c r="Q37" i="13"/>
  <c r="Q46" i="13"/>
  <c r="Q58" i="13"/>
  <c r="Q75" i="13"/>
  <c r="Q28" i="13"/>
  <c r="Q38" i="13"/>
  <c r="Q47" i="13"/>
  <c r="Q59" i="13"/>
  <c r="Q76" i="13"/>
  <c r="Q32" i="13"/>
  <c r="Q29" i="13"/>
  <c r="Q39" i="13"/>
  <c r="Q49" i="13"/>
  <c r="Q63" i="13"/>
  <c r="Q77" i="13"/>
  <c r="Q31" i="13"/>
  <c r="Q40" i="13"/>
  <c r="Q50" i="13"/>
  <c r="Q64" i="13"/>
  <c r="F18" i="4"/>
  <c r="F120" i="1" s="1"/>
  <c r="F34" i="12" l="1"/>
  <c r="F35" i="12"/>
  <c r="F36" i="12"/>
  <c r="F37" i="12"/>
  <c r="F33" i="12"/>
  <c r="B144" i="1"/>
  <c r="D7" i="12"/>
  <c r="C56" i="12" s="1"/>
  <c r="E117" i="1"/>
  <c r="E116" i="1"/>
  <c r="E114" i="1" l="1"/>
  <c r="F8" i="10" l="1"/>
  <c r="F20" i="12"/>
  <c r="F17" i="12" l="1"/>
  <c r="F25" i="12"/>
  <c r="F21" i="12"/>
  <c r="F24" i="12" l="1"/>
  <c r="F13" i="12" l="1"/>
  <c r="B23" i="4"/>
  <c r="F15" i="12" l="1"/>
  <c r="F10" i="12"/>
  <c r="F19" i="12"/>
  <c r="F23" i="12"/>
  <c r="F22" i="12" s="1"/>
  <c r="F18" i="12" l="1"/>
  <c r="E101" i="3"/>
  <c r="F16" i="12" l="1"/>
  <c r="F14" i="12" s="1"/>
  <c r="F11" i="12"/>
  <c r="F9" i="12" s="1"/>
  <c r="F17" i="10"/>
  <c r="F113" i="1" s="1"/>
  <c r="F10" i="1" s="1"/>
  <c r="F27" i="12" l="1"/>
  <c r="E20" i="1"/>
  <c r="E13" i="1"/>
  <c r="E16" i="1"/>
  <c r="E21" i="1"/>
  <c r="E17" i="1"/>
  <c r="E14" i="1"/>
  <c r="E22" i="1"/>
  <c r="E19" i="1" l="1"/>
  <c r="E8" i="1" s="1"/>
  <c r="E139" i="1" s="1"/>
  <c r="F12" i="12"/>
  <c r="E18" i="1"/>
  <c r="E15" i="1"/>
  <c r="E11" i="1"/>
  <c r="E12" i="1"/>
  <c r="E10" i="1" l="1"/>
</calcChain>
</file>

<file path=xl/sharedStrings.xml><?xml version="1.0" encoding="utf-8"?>
<sst xmlns="http://schemas.openxmlformats.org/spreadsheetml/2006/main" count="351" uniqueCount="278">
  <si>
    <t>State of Alabama</t>
  </si>
  <si>
    <t>Alabama Medicaid Agency</t>
  </si>
  <si>
    <t>MES System Integrator</t>
  </si>
  <si>
    <t xml:space="preserve">Evaluated Price Summary  </t>
  </si>
  <si>
    <t>Corporation or Other Legal Entity Name:</t>
  </si>
  <si>
    <t xml:space="preserve">Evaluated Price Summary </t>
  </si>
  <si>
    <t>Vendor Name:</t>
  </si>
  <si>
    <t>Contract Base (Year 1 &amp; 2)</t>
  </si>
  <si>
    <t xml:space="preserve">DCB </t>
  </si>
  <si>
    <t xml:space="preserve">Operations </t>
  </si>
  <si>
    <t xml:space="preserve">Deliverables </t>
  </si>
  <si>
    <t xml:space="preserve">Change Orders </t>
  </si>
  <si>
    <t>Option Year 3</t>
  </si>
  <si>
    <t>Option Year 4</t>
  </si>
  <si>
    <t>Option Year 5</t>
  </si>
  <si>
    <t>TOTAL EVALUATED PRICE</t>
  </si>
  <si>
    <t>Contract Year</t>
  </si>
  <si>
    <t xml:space="preserve">Change Order Cost Rate </t>
  </si>
  <si>
    <t xml:space="preserve">Hourly Amount </t>
  </si>
  <si>
    <t>Hourly Rate for Change Orders</t>
  </si>
  <si>
    <t>Signature:</t>
  </si>
  <si>
    <t>Date:</t>
  </si>
  <si>
    <t>AMMP -  Provider Management Services</t>
  </si>
  <si>
    <t>Cost Proposal Schedule A</t>
  </si>
  <si>
    <t>Total Evaluated Price</t>
  </si>
  <si>
    <t xml:space="preserve">Contract Yearly Total </t>
  </si>
  <si>
    <t>Bid Price</t>
  </si>
  <si>
    <t xml:space="preserve">Total Firm and Fixed Price </t>
  </si>
  <si>
    <t xml:space="preserve">Contract Total Contract Year 1 </t>
  </si>
  <si>
    <t>Contract Total Contract Year 2</t>
  </si>
  <si>
    <t>Contract Total Contract Year 3</t>
  </si>
  <si>
    <t>Contract Total Contract Year 4</t>
  </si>
  <si>
    <t>Contract Total Contract Year 5</t>
  </si>
  <si>
    <t>Contract Total Contract Year 6</t>
  </si>
  <si>
    <t>Contract Total Contract Year 7</t>
  </si>
  <si>
    <t>Contract Total Contract Year 8</t>
  </si>
  <si>
    <t>Total Contract - Schedule B - Deliverables</t>
  </si>
  <si>
    <t xml:space="preserve">Total Deliverables - Year 1 </t>
  </si>
  <si>
    <t>Total Deliverables - Year 2</t>
  </si>
  <si>
    <t xml:space="preserve">Total Deliverables - Year 3 - Federal Certification </t>
  </si>
  <si>
    <t xml:space="preserve">Total Contract - Schedule C - PM Operations Fee </t>
  </si>
  <si>
    <t>Contract Year 3</t>
  </si>
  <si>
    <t>Contract Year 4</t>
  </si>
  <si>
    <t>Contract Year 5</t>
  </si>
  <si>
    <t>Contract Year 6</t>
  </si>
  <si>
    <t>Contract Year 7</t>
  </si>
  <si>
    <t>Contract Year 8</t>
  </si>
  <si>
    <t>Total Contract - Schedule D - Extra Contractual Services</t>
  </si>
  <si>
    <t>Total Year 1 - Extra Contractual Services</t>
  </si>
  <si>
    <t>Total Year 2 - Extra Contractual Services</t>
  </si>
  <si>
    <t>Total Year 3 - Extra Contractual Services</t>
  </si>
  <si>
    <t>Total Year 4 - Extra Contractual Services</t>
  </si>
  <si>
    <t>Total Year 5 - Extra Contractual Services</t>
  </si>
  <si>
    <t>Total Year 6 - Extra Contractual Services</t>
  </si>
  <si>
    <t>Total Year 7 - Extra Contractual Services</t>
  </si>
  <si>
    <t>Total Year 8 - Extra Contractual Services</t>
  </si>
  <si>
    <t xml:space="preserve">TOTAL EVALUATED CONTRACT PRICE </t>
  </si>
  <si>
    <t>Year 1</t>
  </si>
  <si>
    <t xml:space="preserve">Contract Month </t>
  </si>
  <si>
    <t>Cost Proposal Schedule B</t>
  </si>
  <si>
    <t>Deliverables Evaluated Price</t>
  </si>
  <si>
    <t>DELIVERABLES EVALUATED PRICE</t>
  </si>
  <si>
    <t xml:space="preserve">Contract Year </t>
  </si>
  <si>
    <t>Contract Item</t>
  </si>
  <si>
    <t>Notes to Bidders: 
Pricing Schedule Schedule B must be completed by all vendors. The workbook will transfer values to Schedule A, but vendors must verify that the totals are correct.
Enter data in green shaded cells.
Enter the bid price for the required Design, Development, and Implementation contract items. 
Deliverables will be paid at the package level. Once all deliverables contained in a package have been approved the vendor can invoice the package to receive payment. 
The sum of each individual Design, Development, and Implementation, contract item will be added to the TOTAL EVALUATED PRICE on Schedule A. 
The TOTAL EVALUATED PRICE will be used to calculate the Pricing Schedule score in RFP Section VII.E. – Evaluation and Selection Process – Scoring. 
The winning vendor's prices on Schedule B will become part of the firm fixed contract price.  The detailed timing and invoicing of individual Design, Development, and Implementation contract items will be agreed upon in the Initiation and Planning Phase. 
When Schedule B has been completed, verify that all entries are accurate and complete, and verify your totals. This pricing schedule workbook was created and tested only in Microsoft Excel 2016®. 
Print out Schedule B. A printed Schedule B must be signed and dated and returned with the bid submission.</t>
  </si>
  <si>
    <t>PM_PKG_01</t>
  </si>
  <si>
    <t xml:space="preserve">PM Project Initiation Package Total </t>
  </si>
  <si>
    <t>AMA_01</t>
  </si>
  <si>
    <t xml:space="preserve">AMA Attestation and Agreement document </t>
  </si>
  <si>
    <t>PRJ_03</t>
  </si>
  <si>
    <t>Kick-off Presentation</t>
  </si>
  <si>
    <t>PRJ_05</t>
  </si>
  <si>
    <t>Contract Discovery Document</t>
  </si>
  <si>
    <t>PMP_01</t>
  </si>
  <si>
    <t>Project Management Plan</t>
  </si>
  <si>
    <t>PMP_02</t>
  </si>
  <si>
    <t>Project Initiation and Approach Plan</t>
  </si>
  <si>
    <t>PMP_03</t>
  </si>
  <si>
    <t>Quality Management Plan (QMP)</t>
  </si>
  <si>
    <t>PMP_04</t>
  </si>
  <si>
    <t>Communication Management Plan</t>
  </si>
  <si>
    <t>PMP_05</t>
  </si>
  <si>
    <t>Stakeholder Management Plan</t>
  </si>
  <si>
    <t>PMP_06</t>
  </si>
  <si>
    <t>Resource Management Plan</t>
  </si>
  <si>
    <t>REQ_01</t>
  </si>
  <si>
    <t>Requirements Validation Plan</t>
  </si>
  <si>
    <t>REQ_02</t>
  </si>
  <si>
    <t>GAP Analysis Document</t>
  </si>
  <si>
    <t>DDI_02</t>
  </si>
  <si>
    <t>Concept of Operations</t>
  </si>
  <si>
    <t>CHG_01</t>
  </si>
  <si>
    <t>Change Management Plan</t>
  </si>
  <si>
    <t xml:space="preserve">PM Project Initiation Package Updates </t>
  </si>
  <si>
    <t>PM_PKG_02</t>
  </si>
  <si>
    <t xml:space="preserve">PM Training Package Total </t>
  </si>
  <si>
    <t>TRG_01</t>
  </si>
  <si>
    <t>Training and Knowledge Plan</t>
  </si>
  <si>
    <t>TRG_02</t>
  </si>
  <si>
    <t xml:space="preserve">Training Materials </t>
  </si>
  <si>
    <t>TRG_03</t>
  </si>
  <si>
    <t xml:space="preserve">Training Curriculum </t>
  </si>
  <si>
    <t xml:space="preserve">PM_PKG_03 </t>
  </si>
  <si>
    <t xml:space="preserve">PM Security Package Total </t>
  </si>
  <si>
    <t>SEC_01</t>
  </si>
  <si>
    <t>System Security Plan (SSP)</t>
  </si>
  <si>
    <t>SEC_02</t>
  </si>
  <si>
    <t>Authorization Package</t>
  </si>
  <si>
    <t xml:space="preserve">Authority to Operate Security Approval </t>
  </si>
  <si>
    <t xml:space="preserve">PM Security Package Updates </t>
  </si>
  <si>
    <t>PM_PKG_04</t>
  </si>
  <si>
    <t>COOP_01</t>
  </si>
  <si>
    <t xml:space="preserve">Continuity of Operations (COOP) </t>
  </si>
  <si>
    <t>DAT_01</t>
  </si>
  <si>
    <t>Data Management Plan (DMP)</t>
  </si>
  <si>
    <t>DAT_02</t>
  </si>
  <si>
    <t xml:space="preserve">Data Transfer and Conversion Management Plan </t>
  </si>
  <si>
    <t>DAT_03</t>
  </si>
  <si>
    <t>Data Models</t>
  </si>
  <si>
    <t>DAT_04</t>
  </si>
  <si>
    <t>Interface Control Document (ICD)</t>
  </si>
  <si>
    <t>RPT_01</t>
  </si>
  <si>
    <t>Report Library Reconciliation Document</t>
  </si>
  <si>
    <t>TUR_01</t>
  </si>
  <si>
    <t>Initial Turnover Management Plan</t>
  </si>
  <si>
    <t>DDI_01</t>
  </si>
  <si>
    <t>Detailed Technical Architecture Package (DTAP)</t>
  </si>
  <si>
    <t>DDI_03</t>
  </si>
  <si>
    <t>Configuration Management Plan (CMP)</t>
  </si>
  <si>
    <t>DDI_05</t>
  </si>
  <si>
    <t>Detailed Product Design</t>
  </si>
  <si>
    <t>TUS_03</t>
  </si>
  <si>
    <t>Service Desk User Manual</t>
  </si>
  <si>
    <t>DRP_01</t>
  </si>
  <si>
    <t>Disaster Recovery Plan (DRP)</t>
  </si>
  <si>
    <t xml:space="preserve">PM DDI Package Updates </t>
  </si>
  <si>
    <t>PM_PKG_05</t>
  </si>
  <si>
    <t>PM Testing Package Total</t>
  </si>
  <si>
    <t>TST_01</t>
  </si>
  <si>
    <t>Test Evaluation and Management Plan (TEMP)</t>
  </si>
  <si>
    <t>TST_02</t>
  </si>
  <si>
    <t xml:space="preserve">Detailed Test Plan </t>
  </si>
  <si>
    <t>TST_03</t>
  </si>
  <si>
    <t>Test Phase Acceptance Package</t>
  </si>
  <si>
    <t xml:space="preserve">PM Testing Package Updates </t>
  </si>
  <si>
    <t>PM_PKG_06</t>
  </si>
  <si>
    <t>PM Implementation Package Total</t>
  </si>
  <si>
    <t>PM_01</t>
  </si>
  <si>
    <t xml:space="preserve">CHOW Transition Plan Template </t>
  </si>
  <si>
    <t>PM_02</t>
  </si>
  <si>
    <t>Provider Disenrollment Package Template and Documentation</t>
  </si>
  <si>
    <t>PM_03</t>
  </si>
  <si>
    <t>PM_04</t>
  </si>
  <si>
    <t xml:space="preserve">Standard Correspondence Templates </t>
  </si>
  <si>
    <t>PM_08</t>
  </si>
  <si>
    <t xml:space="preserve">Performance Improvement Action Plan Template </t>
  </si>
  <si>
    <t>PM_09</t>
  </si>
  <si>
    <t>Provider Application Quality Assurance Plan</t>
  </si>
  <si>
    <t>RPT_02</t>
  </si>
  <si>
    <t>Report Catalog</t>
  </si>
  <si>
    <t>DDI_06</t>
  </si>
  <si>
    <t xml:space="preserve">Implementation Management Plan - System </t>
  </si>
  <si>
    <t>DDI_07</t>
  </si>
  <si>
    <t>Implementation Management Plan - Operations</t>
  </si>
  <si>
    <t>DDI_08</t>
  </si>
  <si>
    <t>Deployment Plan</t>
  </si>
  <si>
    <t>OPS_01</t>
  </si>
  <si>
    <t>Environmental Monitoring Plan (EMP)</t>
  </si>
  <si>
    <t>OPS_02</t>
  </si>
  <si>
    <t xml:space="preserve">Environmental Monitoring Dashboard  </t>
  </si>
  <si>
    <t>OPS_05</t>
  </si>
  <si>
    <t>System User Manual</t>
  </si>
  <si>
    <t xml:space="preserve">PM Training Complete </t>
  </si>
  <si>
    <t xml:space="preserve">Testing Complete </t>
  </si>
  <si>
    <t xml:space="preserve">Alabama Medicaid Acceptance of Solution - System Go-live </t>
  </si>
  <si>
    <t>PM_PKG_07</t>
  </si>
  <si>
    <t>PM Certification Package Total</t>
  </si>
  <si>
    <t>CRT_01</t>
  </si>
  <si>
    <t xml:space="preserve">Certification  Management Plan </t>
  </si>
  <si>
    <t>CRT_02</t>
  </si>
  <si>
    <t>Alabama Operational Report Workbook</t>
  </si>
  <si>
    <t>CRT_03</t>
  </si>
  <si>
    <t xml:space="preserve">Operational Readiness Review Evidence, Documentation, and Support </t>
  </si>
  <si>
    <t>CRT_04</t>
  </si>
  <si>
    <t>Certification Review Evidence, Documentation, and Support</t>
  </si>
  <si>
    <t>CRT_05</t>
  </si>
  <si>
    <t xml:space="preserve">Certification Support and Turnover Plan </t>
  </si>
  <si>
    <t xml:space="preserve">Federal Certification </t>
  </si>
  <si>
    <t>PM_PKG_08</t>
  </si>
  <si>
    <t>PM Operations Package Total</t>
  </si>
  <si>
    <t>PFM_01</t>
  </si>
  <si>
    <t>System Health Dashboard</t>
  </si>
  <si>
    <t>PFM_02</t>
  </si>
  <si>
    <t>CMS Metrics, SLAs, and KPIs Dashboard</t>
  </si>
  <si>
    <t>OPS_03</t>
  </si>
  <si>
    <t>Operations Management Plan</t>
  </si>
  <si>
    <t>OPS_04</t>
  </si>
  <si>
    <t>System Operations Manual</t>
  </si>
  <si>
    <t>TUS_01</t>
  </si>
  <si>
    <t>Service Desk Management Plan</t>
  </si>
  <si>
    <t>TUS_02</t>
  </si>
  <si>
    <t xml:space="preserve">Service Desk Standard Operating Procedures  </t>
  </si>
  <si>
    <t>PM_PKG_09</t>
  </si>
  <si>
    <t>PM Metrics &amp; Reporting Package</t>
  </si>
  <si>
    <t>PRJ_01</t>
  </si>
  <si>
    <t>Project Progress Report</t>
  </si>
  <si>
    <t>PRJ_02</t>
  </si>
  <si>
    <t>Project Status Report</t>
  </si>
  <si>
    <t>REQ_03</t>
  </si>
  <si>
    <t>Requirement Traceability Matrix</t>
  </si>
  <si>
    <t>PRJ_04</t>
  </si>
  <si>
    <t>Project Schedule</t>
  </si>
  <si>
    <t xml:space="preserve">PM Metrics &amp; Reporting Updates </t>
  </si>
  <si>
    <t xml:space="preserve">Signature: </t>
  </si>
  <si>
    <t>Cost Proposal Schedule C</t>
  </si>
  <si>
    <t>Operations Evaluated Price</t>
  </si>
  <si>
    <t>OPERATIONS EVALUATED PRICE</t>
  </si>
  <si>
    <t>Contractual Invoice Line Items Monthly Fee</t>
  </si>
  <si>
    <t>Monthly Fixed Fee</t>
  </si>
  <si>
    <r>
      <t xml:space="preserve">Evaluated Price
</t>
    </r>
    <r>
      <rPr>
        <b/>
        <sz val="8"/>
        <color theme="1"/>
        <rFont val="Calibri"/>
        <family val="2"/>
        <scheme val="minor"/>
      </rPr>
      <t>Years 3 - 8: Fee x 12 months</t>
    </r>
  </si>
  <si>
    <t xml:space="preserve">PM Operations  Fee Total </t>
  </si>
  <si>
    <t>PM Operations  Fee</t>
  </si>
  <si>
    <t>Notes to Bidders: 
Cost Proposal Schedule D must be completed by all vendors. The workbook will transfer values to Schedule A, but vendors must verify that the totals are correct.
Enter data in green shaded cells.
Enter an Hourly Personnel Rate for Extra Contractual services --the single firm fixed aggregate hourly rate for personnel to develop and execute extra contractual services. 
For proposal evaluation only, the Agency will use 8,400 personnel-hours expended in each year in contract years one (1) through eight (8) to calculate the extra contractual services evaluated price. The extra contractual services evaluated price will be added to the Firm and Fixed Total Price on Schedule A. 
The Firm and Fixed Total Price will be used to calculate the Cost Proposal score in RFP Section VII.E. – Evaluation and Selection Process – Scoring. 
The number and scope of extra contractual services to be issued has not been determined by the Agency. The vendor's proposal is ceiling value, but not a guaranteed contract amount. The amount to be paid by the Agency--if any--will be determined as required for each extra contractual service that may be required in the future.
When Schedule D has been completed, verify that all entries are accurate and complete, and verify your totals. This pricing schedule workbook was created and tested only in Microsoft Excel 2016®. 
Print out Schedule D. A printed Schedule D must be signed and dated and returned with the proposal submission.</t>
  </si>
  <si>
    <t>Cost Proposal Schedule D</t>
  </si>
  <si>
    <t>Extra Contractual Services Evaluated Price</t>
  </si>
  <si>
    <t>EXTRA CONTRACTUAL SERVICES EVALUATED PRICE</t>
  </si>
  <si>
    <t xml:space="preserve">Hourly Personnel Rate for Extra Contractual Services </t>
  </si>
  <si>
    <t>Evaluated Price
(8,400 hours per year)</t>
  </si>
  <si>
    <t>Extra Contractual Services Fee</t>
  </si>
  <si>
    <r>
      <t>EXTRA CONTRACTUAL</t>
    </r>
    <r>
      <rPr>
        <b/>
        <sz val="16"/>
        <color theme="1"/>
        <rFont val="Calibri"/>
        <family val="2"/>
        <scheme val="minor"/>
      </rPr>
      <t xml:space="preserve"> </t>
    </r>
    <r>
      <rPr>
        <b/>
        <sz val="14"/>
        <color theme="1"/>
        <rFont val="Calibri"/>
        <family val="2"/>
        <scheme val="minor"/>
      </rPr>
      <t>SERVICES EVALUATED PRICE</t>
    </r>
  </si>
  <si>
    <t>MEVV</t>
  </si>
  <si>
    <t>EDS</t>
  </si>
  <si>
    <t>CARES</t>
  </si>
  <si>
    <t xml:space="preserve">Contract Base -Year 1 </t>
  </si>
  <si>
    <t>Contract Base - Year 2</t>
  </si>
  <si>
    <t xml:space="preserve">Option Year 1 - Year 3 </t>
  </si>
  <si>
    <t xml:space="preserve">Option Year 2 - Year 4 </t>
  </si>
  <si>
    <t>Option Year 3 - Year 5</t>
  </si>
  <si>
    <t>Cost Proposal Schedule E</t>
  </si>
  <si>
    <t>PASS - THROUGH COSTS EVALUATED PRICE</t>
  </si>
  <si>
    <t>Total Contract - Schedule E- Pass -Through Costs</t>
  </si>
  <si>
    <t>Pass- Through Costs</t>
  </si>
  <si>
    <t xml:space="preserve">Total Year 1 - Pass-Through Costs </t>
  </si>
  <si>
    <t xml:space="preserve">Total Year 2 - Pass-Through Costs </t>
  </si>
  <si>
    <t xml:space="preserve">Total Year 3 - Pass-Through Costs </t>
  </si>
  <si>
    <t xml:space="preserve">Total Year 4 - Pass-Through Costs </t>
  </si>
  <si>
    <t xml:space="preserve">Total Year 5 - Pass-Through Costs </t>
  </si>
  <si>
    <t xml:space="preserve">Total Year 6 - Pass-Through Costs </t>
  </si>
  <si>
    <t xml:space="preserve">Total Year 7 - Pass-Through Costs </t>
  </si>
  <si>
    <t xml:space="preserve">Total Year 8 - Pass-Through Costs </t>
  </si>
  <si>
    <r>
      <rPr>
        <b/>
        <sz val="11"/>
        <rFont val="Calibri"/>
        <family val="2"/>
      </rPr>
      <t xml:space="preserve">Notes to Bidders:
</t>
    </r>
    <r>
      <rPr>
        <sz val="11"/>
        <rFont val="Calibri"/>
        <family val="2"/>
      </rPr>
      <t>Vendors must enter on Cost Proposal Schedule A the name of the corporation or other legal entity as entered on the Transmittal Letter, in cell D-E6. Enter data in green shaded cells.
The pricing data from schedules B through D will be auto filled into Schedule A. 
The sum of the values populated in cells E11 through E18 should equal the value displayed in cell E10. These eight values in cells E11 through E18 must be used to populate the "Firm and Fixed Price" on the RFP Cover Sheet. 
The value displayed in cell E8, TOTAL EVALUATED PRICE, will be the maximum contract value. It must equal the value displayed in cell E10. The contract cannot exceed this value.  
The TOTAL EVALUATED PRICE in cell E8 will be used to calculate the Cost Proposal score in RFP Section VII.E. – Evaluation and Selection Process – Scoring.
When the vendor has completed all schedules, verify that all entries are accurate and complete, and verify your totals. This pricing schedule workbook was created and tested only in Microsoft Excel 2016®.
Print out Schedule A. A printed Schedule A must be signed and dated and returned with the proposal submission. The electronic "soft copy" file must also be included with the Vendor’s submission.</t>
    </r>
  </si>
  <si>
    <t>Provider Management Operations Manual and Desk Procedures</t>
  </si>
  <si>
    <t>Notes to Bidders: 
The Agency has established an annual maximum pass-through expense.  Vendors do not provide any additional price quotes.
The workbook will transfer values to Schedule A, but vendors must verify that the totals are correct.
The Firm and Fixed Total Price will be used to calculate the Cost Proposal score in RFP Section VII.E. – Evaluation and Selection Process – Scoring. 
This pricing schedule workbook was created and tested only in Microsoft Excel 2016®. 
Print out Schedule E. A printed Schedule E must be signed and dated and returned with the proposal submission.</t>
  </si>
  <si>
    <t>Notes to Bidders: 
Cost Proposal Schedule C must be completed by all vendors. The workbook will transfer values to Schedule A, but vendors must verify that totals are correct.
Enter data in green shaded cells.
Enter the monthly proposal price to operate each of the required Design Development and Implementation (DDI) elements, outlined in the table.   The Vendor’s cost for operations needs to account for cost of items such as hardware, software, staffing, and deliverable updates.  Examples of deliverable updates include; Training Curriculum, System Security Plan (SSP), Authorization Package,  Test Evaluation and Management Plan (TEMP), Detailed Test Plan,  Testing Phase Acceptance, PM Implementation Management Plan, Deployment Plan, Environmental Monitoring Plan (EMP), Systems Operations Manual, Systems User Manuals, System Operation Management Plan, Service Desk Management Plan, and Turnover Management Plan. All operational costs should be included in the firm and fixed price for Operations (Schedule C). 
Enter the price of each yearly operational component, which will be added to the Firm and Fixed Total Price on Schedule A.
The Firm and Fixed Total Price will be used to calculate the Cost Proposal score in RFP Section VII.E. – Evaluation and Selection Process – Scoring. 
The winning vendor’s prices on Schedule C will become part of the firm fixed contract price. The detailed timing and invoicing of operational components will be agreed upon in the Initiation and Planning Phase.
When Schedule C has been completed, verify that all entries are accurate and complete, and verify your totals. This pricing schedule workbook was created and tested only in Microsoft Excel 2016®. 
Print out Schedule C. A printed Schedule C must be signed and dated and returned with the proposal submission.</t>
  </si>
  <si>
    <t>MOD TEAM REV - 8/3/2023
9/8/2023 -CR Added pass-through costs</t>
  </si>
  <si>
    <t>PM_PKG_04 _U1</t>
  </si>
  <si>
    <t>PM DDI Package Update - Contract Year 1</t>
  </si>
  <si>
    <t xml:space="preserve">PM DDI Package Update - Contract Year 2 (1 of 2) </t>
  </si>
  <si>
    <t xml:space="preserve">PM DDI Package Update - Contract Year 2 (2 of 2) </t>
  </si>
  <si>
    <t>PM_PKG_01_U1</t>
  </si>
  <si>
    <t>PM Project Initiation Package Update - Contract Year 1</t>
  </si>
  <si>
    <t>PM Project Initiation Package Update - Contract Year 2 (1 of 2)</t>
  </si>
  <si>
    <t>PM_PKG_01_U2a</t>
  </si>
  <si>
    <t>PM_PKG_01_U2b</t>
  </si>
  <si>
    <t xml:space="preserve">PM Project Initiation Package Update - Contract Year 2 (2 of 2) </t>
  </si>
  <si>
    <t>PM_PKG_03_U1</t>
  </si>
  <si>
    <t>PM Security Package Update - Contract Year 2</t>
  </si>
  <si>
    <t>PM_PKG_04_U2a</t>
  </si>
  <si>
    <t>PM_PKG_04_U2b</t>
  </si>
  <si>
    <t>PM_PKG_05_U1</t>
  </si>
  <si>
    <t>PM Testing Package Update - Contract Year 2</t>
  </si>
  <si>
    <t>PM_PKG_09_U1</t>
  </si>
  <si>
    <t>PM_PKG_09_U2</t>
  </si>
  <si>
    <t>Annual PM Metrics &amp; Reporting - Contract Year 1</t>
  </si>
  <si>
    <t>Annual PM Metrics &amp; Reporting - Contract Year 2</t>
  </si>
  <si>
    <t>PM_PKG_04a</t>
  </si>
  <si>
    <t>PM DDI Package Contract Year 2 Total</t>
  </si>
  <si>
    <t>PM DDI Package Contract Year 1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</si>
</sst>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sz val="14"/>
      <color theme="1"/>
      <name val="Calibri"/>
      <family val="2"/>
      <scheme val="minor"/>
    </font>
    <font>
      <u/>
      <sz val="11"/>
      <color theme="1"/>
      <name val="Calibri"/>
      <family val="2"/>
      <scheme val="minor"/>
    </font>
    <font>
      <sz val="8"/>
      <name val="Calibri"/>
      <family val="2"/>
      <scheme val="minor"/>
    </font>
    <font>
      <sz val="8"/>
      <color theme="1"/>
      <name val="Arial"/>
      <family val="2"/>
    </font>
    <font>
      <b/>
      <sz val="12"/>
      <name val="Calibri"/>
      <family val="2"/>
      <scheme val="minor"/>
    </font>
    <font>
      <b/>
      <sz val="8"/>
      <color theme="1"/>
      <name val="Calibri"/>
      <family val="2"/>
      <scheme val="minor"/>
    </font>
    <font>
      <b/>
      <sz val="11"/>
      <color theme="0"/>
      <name val="Calibri"/>
      <family val="2"/>
      <scheme val="minor"/>
    </font>
    <font>
      <sz val="11"/>
      <color theme="0"/>
      <name val="Calibri"/>
      <family val="2"/>
      <scheme val="minor"/>
    </font>
    <font>
      <b/>
      <sz val="12"/>
      <color theme="0"/>
      <name val="Calibri"/>
      <family val="2"/>
      <scheme val="minor"/>
    </font>
    <font>
      <sz val="12"/>
      <color theme="0"/>
      <name val="Calibri"/>
      <family val="2"/>
      <scheme val="minor"/>
    </font>
    <font>
      <b/>
      <sz val="16"/>
      <color theme="1"/>
      <name val="Calibri"/>
      <family val="2"/>
      <scheme val="minor"/>
    </font>
    <font>
      <sz val="12"/>
      <name val="Calibri"/>
      <family val="2"/>
      <scheme val="minor"/>
    </font>
    <font>
      <b/>
      <sz val="11"/>
      <name val="Calibri"/>
      <family val="2"/>
      <scheme val="minor"/>
    </font>
    <font>
      <sz val="11"/>
      <name val="Calibri"/>
      <family val="2"/>
      <scheme val="minor"/>
    </font>
    <font>
      <b/>
      <sz val="11"/>
      <name val="Calibri"/>
      <family val="2"/>
    </font>
    <font>
      <sz val="11"/>
      <name val="Calibri"/>
      <family val="2"/>
    </font>
    <font>
      <b/>
      <sz val="14"/>
      <name val="Calibri"/>
      <family val="2"/>
      <scheme val="minor"/>
    </font>
  </fonts>
  <fills count="9">
    <fill>
      <patternFill patternType="none"/>
    </fill>
    <fill>
      <patternFill patternType="gray125"/>
    </fill>
    <fill>
      <patternFill patternType="solid">
        <fgColor rgb="FFF1F7ED"/>
        <bgColor indexed="64"/>
      </patternFill>
    </fill>
    <fill>
      <patternFill patternType="solid">
        <fgColor theme="0"/>
        <bgColor indexed="64"/>
      </patternFill>
    </fill>
    <fill>
      <patternFill patternType="solid">
        <fgColor theme="0" tint="-0.499984740745262"/>
        <bgColor indexed="64"/>
      </patternFill>
    </fill>
    <fill>
      <patternFill patternType="darkDown">
        <bgColor theme="0" tint="-0.249977111117893"/>
      </patternFill>
    </fill>
    <fill>
      <patternFill patternType="solid">
        <fgColor theme="2" tint="-0.249977111117893"/>
        <bgColor indexed="64"/>
      </patternFill>
    </fill>
    <fill>
      <patternFill patternType="solid">
        <fgColor rgb="FF92D050"/>
        <bgColor indexed="64"/>
      </patternFill>
    </fill>
    <fill>
      <patternFill patternType="solid">
        <fgColor theme="4" tint="0.79998168889431442"/>
        <bgColor indexed="64"/>
      </patternFill>
    </fill>
  </fills>
  <borders count="63">
    <border>
      <left/>
      <right/>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bottom/>
      <diagonal/>
    </border>
    <border>
      <left style="medium">
        <color indexed="64"/>
      </left>
      <right/>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s>
  <cellStyleXfs count="2">
    <xf numFmtId="0" fontId="0" fillId="0" borderId="0"/>
    <xf numFmtId="44" fontId="1" fillId="0" borderId="0" applyFont="0" applyFill="0" applyBorder="0" applyAlignment="0" applyProtection="0"/>
  </cellStyleXfs>
  <cellXfs count="320">
    <xf numFmtId="0" fontId="0" fillId="0" borderId="0" xfId="0"/>
    <xf numFmtId="0" fontId="4" fillId="0" borderId="0" xfId="0" applyFont="1"/>
    <xf numFmtId="0" fontId="5" fillId="0" borderId="0" xfId="0" applyFont="1" applyAlignment="1">
      <alignment horizontal="center"/>
    </xf>
    <xf numFmtId="0" fontId="0" fillId="0" borderId="12" xfId="0" applyBorder="1" applyAlignment="1">
      <alignment horizontal="center"/>
    </xf>
    <xf numFmtId="0" fontId="0" fillId="0" borderId="16" xfId="0" applyBorder="1" applyAlignment="1">
      <alignment horizontal="center"/>
    </xf>
    <xf numFmtId="0" fontId="0" fillId="0" borderId="19" xfId="0" applyBorder="1" applyAlignment="1">
      <alignment horizontal="center"/>
    </xf>
    <xf numFmtId="44" fontId="6" fillId="0" borderId="4" xfId="0" applyNumberFormat="1" applyFont="1" applyBorder="1"/>
    <xf numFmtId="0" fontId="2" fillId="0" borderId="0" xfId="0" applyFont="1" applyAlignment="1">
      <alignment horizontal="right"/>
    </xf>
    <xf numFmtId="0" fontId="4" fillId="0" borderId="0" xfId="0" applyFont="1" applyAlignment="1">
      <alignment horizontal="right"/>
    </xf>
    <xf numFmtId="0" fontId="7" fillId="0" borderId="5" xfId="0" applyFont="1" applyBorder="1"/>
    <xf numFmtId="0" fontId="0" fillId="0" borderId="0" xfId="0" applyAlignment="1">
      <alignment vertical="top"/>
    </xf>
    <xf numFmtId="0" fontId="3" fillId="0" borderId="0" xfId="0" applyFont="1"/>
    <xf numFmtId="0" fontId="0" fillId="0" borderId="0" xfId="0" applyAlignment="1">
      <alignment horizontal="center"/>
    </xf>
    <xf numFmtId="44" fontId="0" fillId="0" borderId="0" xfId="1" applyFont="1" applyFill="1" applyBorder="1"/>
    <xf numFmtId="44" fontId="5" fillId="0" borderId="4" xfId="1" applyFont="1" applyBorder="1" applyAlignment="1">
      <alignment horizontal="center"/>
    </xf>
    <xf numFmtId="0" fontId="5" fillId="0" borderId="2" xfId="0" applyFont="1" applyBorder="1" applyAlignment="1">
      <alignment horizontal="center" wrapText="1"/>
    </xf>
    <xf numFmtId="44" fontId="5" fillId="0" borderId="2" xfId="0" applyNumberFormat="1" applyFont="1" applyBorder="1" applyAlignment="1">
      <alignment horizontal="center"/>
    </xf>
    <xf numFmtId="0" fontId="0" fillId="0" borderId="5" xfId="0" applyBorder="1"/>
    <xf numFmtId="44" fontId="0" fillId="0" borderId="0" xfId="0" applyNumberFormat="1"/>
    <xf numFmtId="0" fontId="0" fillId="0" borderId="36" xfId="0" applyBorder="1" applyAlignment="1">
      <alignment horizontal="center"/>
    </xf>
    <xf numFmtId="0" fontId="0" fillId="0" borderId="0" xfId="0" applyAlignment="1">
      <alignment horizontal="left"/>
    </xf>
    <xf numFmtId="0" fontId="0" fillId="0" borderId="5" xfId="0" applyBorder="1" applyAlignment="1">
      <alignment horizontal="left" vertical="top"/>
    </xf>
    <xf numFmtId="0" fontId="0" fillId="0" borderId="0" xfId="0" applyAlignment="1">
      <alignment horizontal="left" wrapText="1"/>
    </xf>
    <xf numFmtId="0" fontId="2" fillId="0" borderId="2" xfId="0" applyFont="1" applyBorder="1" applyAlignment="1">
      <alignment horizontal="left" wrapText="1"/>
    </xf>
    <xf numFmtId="1" fontId="0" fillId="0" borderId="0" xfId="0" applyNumberFormat="1"/>
    <xf numFmtId="0" fontId="0" fillId="0" borderId="39" xfId="0" applyBorder="1" applyAlignment="1">
      <alignment horizontal="center"/>
    </xf>
    <xf numFmtId="44" fontId="0" fillId="0" borderId="46" xfId="0" applyNumberFormat="1" applyBorder="1"/>
    <xf numFmtId="44" fontId="0" fillId="0" borderId="47" xfId="0" applyNumberFormat="1" applyBorder="1"/>
    <xf numFmtId="44" fontId="0" fillId="0" borderId="48" xfId="0" applyNumberFormat="1" applyBorder="1"/>
    <xf numFmtId="0" fontId="0" fillId="3" borderId="12" xfId="0" applyFill="1" applyBorder="1" applyAlignment="1">
      <alignment horizontal="center"/>
    </xf>
    <xf numFmtId="0" fontId="0" fillId="0" borderId="0" xfId="0" applyAlignment="1">
      <alignment horizontal="left" indent="1"/>
    </xf>
    <xf numFmtId="44" fontId="0" fillId="6" borderId="9" xfId="0" applyNumberFormat="1" applyFill="1" applyBorder="1" applyAlignment="1">
      <alignment horizontal="left" indent="1"/>
    </xf>
    <xf numFmtId="44" fontId="0" fillId="6" borderId="15" xfId="0" applyNumberFormat="1" applyFill="1" applyBorder="1" applyAlignment="1">
      <alignment horizontal="left" indent="1"/>
    </xf>
    <xf numFmtId="44" fontId="0" fillId="6" borderId="51" xfId="0" applyNumberFormat="1" applyFill="1" applyBorder="1" applyAlignment="1">
      <alignment horizontal="left" indent="1"/>
    </xf>
    <xf numFmtId="44" fontId="0" fillId="6" borderId="22" xfId="0" applyNumberFormat="1" applyFill="1" applyBorder="1" applyAlignment="1">
      <alignment horizontal="left" indent="1"/>
    </xf>
    <xf numFmtId="44" fontId="0" fillId="6" borderId="18" xfId="0" applyNumberFormat="1" applyFill="1" applyBorder="1" applyAlignment="1">
      <alignment horizontal="left" indent="1"/>
    </xf>
    <xf numFmtId="44" fontId="2" fillId="6" borderId="24" xfId="0" applyNumberFormat="1" applyFont="1" applyFill="1" applyBorder="1"/>
    <xf numFmtId="44" fontId="2" fillId="0" borderId="7" xfId="0" applyNumberFormat="1" applyFont="1" applyBorder="1"/>
    <xf numFmtId="0" fontId="5" fillId="0" borderId="0" xfId="0" applyFont="1" applyAlignment="1">
      <alignment horizontal="left" vertical="top" wrapText="1"/>
    </xf>
    <xf numFmtId="44" fontId="2" fillId="0" borderId="0" xfId="0" applyNumberFormat="1" applyFont="1"/>
    <xf numFmtId="0" fontId="0" fillId="0" borderId="2" xfId="0" applyBorder="1" applyAlignment="1">
      <alignment horizontal="left" wrapText="1"/>
    </xf>
    <xf numFmtId="0" fontId="9" fillId="0" borderId="0" xfId="0" applyFont="1" applyAlignment="1">
      <alignment wrapText="1"/>
    </xf>
    <xf numFmtId="0" fontId="3" fillId="0" borderId="0" xfId="0" applyFont="1" applyAlignment="1">
      <alignment wrapText="1"/>
    </xf>
    <xf numFmtId="0" fontId="5" fillId="0" borderId="0" xfId="0" applyFont="1" applyAlignment="1">
      <alignment horizontal="center" wrapText="1"/>
    </xf>
    <xf numFmtId="0" fontId="3" fillId="0" borderId="1" xfId="0" applyFont="1" applyBorder="1" applyAlignment="1">
      <alignment horizontal="center" wrapText="1"/>
    </xf>
    <xf numFmtId="0" fontId="4" fillId="0" borderId="5" xfId="0" applyFont="1" applyBorder="1" applyAlignment="1">
      <alignment horizontal="left" vertical="top"/>
    </xf>
    <xf numFmtId="0" fontId="0" fillId="3" borderId="0" xfId="0" applyFill="1" applyAlignment="1">
      <alignment vertical="top" wrapText="1"/>
    </xf>
    <xf numFmtId="0" fontId="5" fillId="0" borderId="0" xfId="0" applyFont="1" applyAlignment="1">
      <alignment wrapText="1"/>
    </xf>
    <xf numFmtId="1" fontId="0" fillId="4" borderId="4" xfId="0" applyNumberFormat="1" applyFill="1" applyBorder="1" applyAlignment="1">
      <alignment horizontal="center"/>
    </xf>
    <xf numFmtId="44" fontId="0" fillId="7" borderId="16" xfId="1" applyFont="1" applyFill="1" applyBorder="1" applyProtection="1">
      <protection locked="0"/>
    </xf>
    <xf numFmtId="44" fontId="0" fillId="7" borderId="44" xfId="1" applyFont="1" applyFill="1" applyBorder="1" applyProtection="1">
      <protection locked="0"/>
    </xf>
    <xf numFmtId="0" fontId="2" fillId="0" borderId="0" xfId="0" applyFont="1" applyAlignment="1">
      <alignment horizontal="center"/>
    </xf>
    <xf numFmtId="0" fontId="10" fillId="0" borderId="1" xfId="0" applyFont="1" applyBorder="1" applyAlignment="1">
      <alignment horizontal="center" wrapText="1"/>
    </xf>
    <xf numFmtId="0" fontId="3" fillId="0" borderId="4" xfId="0" applyFont="1" applyBorder="1" applyAlignment="1">
      <alignment horizontal="center" wrapText="1"/>
    </xf>
    <xf numFmtId="1" fontId="0" fillId="5" borderId="42" xfId="0" applyNumberFormat="1" applyFill="1" applyBorder="1" applyAlignment="1">
      <alignment horizontal="center"/>
    </xf>
    <xf numFmtId="44" fontId="0" fillId="6" borderId="15" xfId="0" applyNumberFormat="1" applyFill="1" applyBorder="1" applyAlignment="1">
      <alignment horizontal="center"/>
    </xf>
    <xf numFmtId="14" fontId="0" fillId="0" borderId="0" xfId="0" applyNumberFormat="1"/>
    <xf numFmtId="37" fontId="0" fillId="3" borderId="10" xfId="1" applyNumberFormat="1" applyFont="1" applyFill="1" applyBorder="1" applyAlignment="1">
      <alignment horizontal="center"/>
    </xf>
    <xf numFmtId="37" fontId="0" fillId="3" borderId="12" xfId="1" applyNumberFormat="1" applyFont="1" applyFill="1" applyBorder="1" applyAlignment="1">
      <alignment horizontal="center"/>
    </xf>
    <xf numFmtId="37" fontId="0" fillId="3" borderId="16" xfId="1" applyNumberFormat="1" applyFont="1" applyFill="1" applyBorder="1" applyAlignment="1">
      <alignment horizontal="center"/>
    </xf>
    <xf numFmtId="0" fontId="3" fillId="0" borderId="3" xfId="0" applyFont="1" applyBorder="1" applyAlignment="1">
      <alignment horizontal="center" wrapText="1"/>
    </xf>
    <xf numFmtId="0" fontId="3" fillId="0" borderId="53" xfId="0" applyFont="1" applyBorder="1" applyAlignment="1">
      <alignment horizontal="center" wrapText="1"/>
    </xf>
    <xf numFmtId="44" fontId="0" fillId="7" borderId="19" xfId="1" applyFont="1" applyFill="1" applyBorder="1" applyProtection="1">
      <protection locked="0"/>
    </xf>
    <xf numFmtId="44" fontId="0" fillId="6" borderId="10" xfId="1" applyFont="1" applyFill="1" applyBorder="1"/>
    <xf numFmtId="44" fontId="0" fillId="6" borderId="12" xfId="1" applyFont="1" applyFill="1" applyBorder="1"/>
    <xf numFmtId="0" fontId="0" fillId="0" borderId="55" xfId="0" applyBorder="1"/>
    <xf numFmtId="44" fontId="2" fillId="6" borderId="24" xfId="0" applyNumberFormat="1" applyFont="1" applyFill="1" applyBorder="1" applyAlignment="1">
      <alignment horizontal="center"/>
    </xf>
    <xf numFmtId="44" fontId="0" fillId="7" borderId="12" xfId="1" applyFont="1" applyFill="1" applyBorder="1" applyProtection="1">
      <protection locked="0"/>
    </xf>
    <xf numFmtId="44" fontId="0" fillId="7" borderId="26" xfId="1" applyFont="1" applyFill="1" applyBorder="1" applyProtection="1">
      <protection locked="0"/>
    </xf>
    <xf numFmtId="44" fontId="0" fillId="7" borderId="27" xfId="1" applyFont="1" applyFill="1" applyBorder="1" applyProtection="1">
      <protection locked="0"/>
    </xf>
    <xf numFmtId="0" fontId="3" fillId="0" borderId="7" xfId="0" applyFont="1" applyBorder="1" applyAlignment="1">
      <alignment horizontal="center" wrapText="1"/>
    </xf>
    <xf numFmtId="0" fontId="2" fillId="0" borderId="7" xfId="0" applyFont="1" applyBorder="1" applyAlignment="1">
      <alignment horizontal="center"/>
    </xf>
    <xf numFmtId="0" fontId="0" fillId="0" borderId="57" xfId="0" applyBorder="1" applyAlignment="1">
      <alignment horizontal="center"/>
    </xf>
    <xf numFmtId="0" fontId="0" fillId="3" borderId="44" xfId="0" applyFill="1" applyBorder="1" applyAlignment="1">
      <alignment horizontal="center"/>
    </xf>
    <xf numFmtId="0" fontId="0" fillId="0" borderId="44" xfId="0" applyBorder="1" applyAlignment="1">
      <alignment horizontal="center"/>
    </xf>
    <xf numFmtId="0" fontId="0" fillId="3" borderId="57" xfId="0" applyFill="1" applyBorder="1" applyAlignment="1">
      <alignment horizontal="center"/>
    </xf>
    <xf numFmtId="44" fontId="2" fillId="0" borderId="7" xfId="1" applyFont="1" applyFill="1" applyBorder="1" applyAlignment="1" applyProtection="1">
      <protection locked="0"/>
    </xf>
    <xf numFmtId="44" fontId="2" fillId="0" borderId="7" xfId="1" applyFont="1" applyFill="1" applyBorder="1" applyAlignment="1"/>
    <xf numFmtId="0" fontId="0" fillId="3" borderId="10" xfId="0" applyFill="1" applyBorder="1" applyAlignment="1">
      <alignment horizontal="center"/>
    </xf>
    <xf numFmtId="44" fontId="2" fillId="0" borderId="3" xfId="1" applyFont="1" applyFill="1" applyBorder="1" applyAlignment="1" applyProtection="1">
      <alignment horizontal="center"/>
      <protection locked="0"/>
    </xf>
    <xf numFmtId="44" fontId="2" fillId="0" borderId="3" xfId="1" applyFont="1" applyFill="1" applyBorder="1" applyAlignment="1" applyProtection="1">
      <alignment horizontal="left"/>
      <protection locked="0"/>
    </xf>
    <xf numFmtId="44" fontId="2" fillId="0" borderId="6" xfId="1" applyFont="1" applyFill="1" applyBorder="1" applyAlignment="1"/>
    <xf numFmtId="44" fontId="0" fillId="0" borderId="39" xfId="1" applyFont="1" applyFill="1" applyBorder="1" applyAlignment="1">
      <alignment horizontal="center" wrapText="1"/>
    </xf>
    <xf numFmtId="44" fontId="0" fillId="0" borderId="49" xfId="1" applyFont="1" applyFill="1" applyBorder="1" applyAlignment="1">
      <alignment horizontal="center" wrapText="1"/>
    </xf>
    <xf numFmtId="44" fontId="0" fillId="0" borderId="56" xfId="1" applyFont="1" applyFill="1" applyBorder="1" applyAlignment="1">
      <alignment horizontal="center" wrapText="1"/>
    </xf>
    <xf numFmtId="44" fontId="0" fillId="0" borderId="19" xfId="1" applyFont="1" applyFill="1" applyBorder="1" applyAlignment="1">
      <alignment horizontal="center" wrapText="1"/>
    </xf>
    <xf numFmtId="44" fontId="2" fillId="0" borderId="7" xfId="1" applyFont="1" applyFill="1" applyBorder="1" applyAlignment="1">
      <alignment horizontal="left"/>
    </xf>
    <xf numFmtId="44" fontId="2" fillId="0" borderId="3" xfId="1" applyFont="1" applyFill="1" applyBorder="1" applyAlignment="1">
      <alignment horizontal="center" wrapText="1"/>
    </xf>
    <xf numFmtId="0" fontId="0" fillId="0" borderId="4" xfId="0" applyBorder="1"/>
    <xf numFmtId="0" fontId="2" fillId="0" borderId="0" xfId="0" applyFont="1"/>
    <xf numFmtId="44" fontId="0" fillId="0" borderId="31" xfId="1" applyFont="1" applyFill="1" applyBorder="1" applyAlignment="1">
      <alignment horizontal="center" wrapText="1"/>
    </xf>
    <xf numFmtId="44" fontId="2" fillId="0" borderId="3" xfId="1" applyFont="1" applyFill="1" applyBorder="1" applyAlignment="1">
      <alignment horizontal="center"/>
    </xf>
    <xf numFmtId="0" fontId="7" fillId="0" borderId="5" xfId="0" applyFont="1" applyBorder="1" applyAlignment="1">
      <alignment horizontal="center"/>
    </xf>
    <xf numFmtId="44" fontId="2" fillId="0" borderId="3" xfId="1" applyFont="1" applyFill="1" applyBorder="1" applyAlignment="1">
      <alignment horizontal="left"/>
    </xf>
    <xf numFmtId="44" fontId="0" fillId="7" borderId="58" xfId="1" applyFont="1" applyFill="1" applyBorder="1" applyProtection="1">
      <protection locked="0"/>
    </xf>
    <xf numFmtId="44" fontId="2" fillId="0" borderId="4" xfId="1" applyFont="1" applyFill="1" applyBorder="1" applyProtection="1"/>
    <xf numFmtId="44" fontId="5" fillId="0" borderId="4" xfId="0" applyNumberFormat="1" applyFont="1" applyBorder="1"/>
    <xf numFmtId="44" fontId="0" fillId="6" borderId="16" xfId="1" applyFont="1" applyFill="1" applyBorder="1"/>
    <xf numFmtId="44" fontId="0" fillId="0" borderId="34" xfId="1" applyFont="1" applyFill="1" applyBorder="1" applyAlignment="1">
      <alignment horizontal="center" wrapText="1"/>
    </xf>
    <xf numFmtId="44" fontId="0" fillId="7" borderId="10" xfId="1" applyFont="1" applyFill="1" applyBorder="1" applyProtection="1">
      <protection locked="0"/>
    </xf>
    <xf numFmtId="44" fontId="0" fillId="0" borderId="36" xfId="1" applyFont="1" applyFill="1" applyBorder="1" applyAlignment="1">
      <alignment horizontal="center" wrapText="1"/>
    </xf>
    <xf numFmtId="44" fontId="0" fillId="0" borderId="34" xfId="0" applyNumberFormat="1" applyBorder="1" applyAlignment="1">
      <alignment horizontal="center"/>
    </xf>
    <xf numFmtId="0" fontId="0" fillId="3" borderId="43" xfId="1" applyNumberFormat="1" applyFont="1" applyFill="1" applyBorder="1" applyAlignment="1">
      <alignment wrapText="1"/>
    </xf>
    <xf numFmtId="0" fontId="0" fillId="3" borderId="47" xfId="0" applyFill="1" applyBorder="1" applyAlignment="1">
      <alignment vertical="top" wrapText="1"/>
    </xf>
    <xf numFmtId="0" fontId="0" fillId="3" borderId="47" xfId="1" applyNumberFormat="1" applyFont="1" applyFill="1" applyBorder="1" applyAlignment="1">
      <alignment wrapText="1"/>
    </xf>
    <xf numFmtId="0" fontId="0" fillId="3" borderId="48" xfId="1" applyNumberFormat="1" applyFont="1" applyFill="1" applyBorder="1" applyAlignment="1">
      <alignment wrapText="1"/>
    </xf>
    <xf numFmtId="0" fontId="0" fillId="3" borderId="46" xfId="1" applyNumberFormat="1" applyFont="1" applyFill="1" applyBorder="1" applyAlignment="1">
      <alignment wrapText="1"/>
    </xf>
    <xf numFmtId="0" fontId="0" fillId="3" borderId="50" xfId="1" applyNumberFormat="1" applyFont="1" applyFill="1" applyBorder="1" applyAlignment="1">
      <alignment wrapText="1"/>
    </xf>
    <xf numFmtId="44" fontId="0" fillId="3" borderId="46" xfId="1" applyFont="1" applyFill="1" applyBorder="1" applyAlignment="1">
      <alignment wrapText="1"/>
    </xf>
    <xf numFmtId="0" fontId="0" fillId="3" borderId="2" xfId="1" applyNumberFormat="1" applyFont="1" applyFill="1" applyBorder="1" applyAlignment="1">
      <alignment wrapText="1"/>
    </xf>
    <xf numFmtId="0" fontId="0" fillId="3" borderId="46" xfId="1" applyNumberFormat="1" applyFont="1" applyFill="1" applyBorder="1" applyAlignment="1">
      <alignment horizontal="left" wrapText="1"/>
    </xf>
    <xf numFmtId="0" fontId="0" fillId="3" borderId="34" xfId="1" applyNumberFormat="1" applyFont="1" applyFill="1" applyBorder="1" applyAlignment="1">
      <alignment wrapText="1"/>
    </xf>
    <xf numFmtId="44" fontId="0" fillId="3" borderId="46" xfId="1" applyFont="1" applyFill="1" applyBorder="1" applyAlignment="1">
      <alignment horizontal="left" wrapText="1"/>
    </xf>
    <xf numFmtId="44" fontId="0" fillId="3" borderId="47" xfId="1" applyFont="1" applyFill="1" applyBorder="1" applyAlignment="1">
      <alignment wrapText="1"/>
    </xf>
    <xf numFmtId="0" fontId="14" fillId="0" borderId="0" xfId="0" applyFont="1" applyAlignment="1">
      <alignment horizontal="center"/>
    </xf>
    <xf numFmtId="0" fontId="15" fillId="0" borderId="0" xfId="0" applyFont="1"/>
    <xf numFmtId="0" fontId="12" fillId="0" borderId="0" xfId="0" applyFont="1" applyAlignment="1">
      <alignment horizontal="center" wrapText="1"/>
    </xf>
    <xf numFmtId="0" fontId="13" fillId="0" borderId="0" xfId="0" applyFont="1"/>
    <xf numFmtId="44" fontId="13" fillId="0" borderId="0" xfId="0" applyNumberFormat="1" applyFont="1"/>
    <xf numFmtId="44" fontId="1" fillId="7" borderId="44" xfId="1" applyFont="1" applyFill="1" applyBorder="1" applyProtection="1">
      <protection locked="0"/>
    </xf>
    <xf numFmtId="0" fontId="1" fillId="0" borderId="48" xfId="1" applyNumberFormat="1" applyFont="1" applyFill="1" applyBorder="1" applyAlignment="1">
      <alignment horizontal="left" indent="1"/>
    </xf>
    <xf numFmtId="0" fontId="0" fillId="0" borderId="48" xfId="0" applyBorder="1"/>
    <xf numFmtId="0" fontId="0" fillId="3" borderId="47" xfId="1" applyNumberFormat="1" applyFont="1" applyFill="1" applyBorder="1" applyAlignment="1">
      <alignment horizontal="left" wrapText="1"/>
    </xf>
    <xf numFmtId="44" fontId="1" fillId="0" borderId="19" xfId="1" applyFont="1" applyFill="1" applyBorder="1" applyAlignment="1">
      <alignment horizontal="left" indent="1"/>
    </xf>
    <xf numFmtId="44" fontId="1" fillId="0" borderId="47" xfId="1" applyFont="1" applyFill="1" applyBorder="1" applyAlignment="1">
      <alignment wrapText="1"/>
    </xf>
    <xf numFmtId="44" fontId="1" fillId="7" borderId="12" xfId="1" applyFont="1" applyFill="1" applyBorder="1" applyProtection="1">
      <protection locked="0"/>
    </xf>
    <xf numFmtId="44" fontId="1" fillId="0" borderId="12" xfId="1" applyFont="1" applyFill="1" applyBorder="1" applyAlignment="1">
      <alignment horizontal="left" indent="1"/>
    </xf>
    <xf numFmtId="0" fontId="0" fillId="0" borderId="47" xfId="0" applyBorder="1"/>
    <xf numFmtId="44" fontId="1" fillId="0" borderId="48" xfId="1" applyFont="1" applyFill="1" applyBorder="1" applyAlignment="1">
      <alignment horizontal="left" indent="1"/>
    </xf>
    <xf numFmtId="0" fontId="0" fillId="0" borderId="16" xfId="0" applyBorder="1"/>
    <xf numFmtId="44" fontId="1" fillId="7" borderId="16" xfId="1" applyFont="1" applyFill="1" applyBorder="1" applyProtection="1">
      <protection locked="0"/>
    </xf>
    <xf numFmtId="0" fontId="1" fillId="3" borderId="47" xfId="1" applyNumberFormat="1" applyFont="1" applyFill="1" applyBorder="1" applyAlignment="1"/>
    <xf numFmtId="14" fontId="15" fillId="0" borderId="0" xfId="0" applyNumberFormat="1" applyFont="1"/>
    <xf numFmtId="0" fontId="3" fillId="0" borderId="0" xfId="0" applyFont="1" applyAlignment="1">
      <alignment horizontal="center"/>
    </xf>
    <xf numFmtId="0" fontId="2" fillId="0" borderId="3" xfId="0" applyFont="1" applyBorder="1" applyAlignment="1">
      <alignment horizontal="center" wrapText="1"/>
    </xf>
    <xf numFmtId="0" fontId="2" fillId="0" borderId="3" xfId="0" applyFont="1" applyBorder="1" applyAlignment="1">
      <alignment horizontal="left"/>
    </xf>
    <xf numFmtId="0" fontId="2" fillId="0" borderId="23" xfId="0" applyFont="1" applyBorder="1" applyAlignment="1">
      <alignment horizontal="left"/>
    </xf>
    <xf numFmtId="0" fontId="2" fillId="0" borderId="3" xfId="0" applyFont="1" applyBorder="1" applyAlignment="1">
      <alignment horizontal="center"/>
    </xf>
    <xf numFmtId="0" fontId="3" fillId="0" borderId="0" xfId="0" applyFont="1" applyAlignment="1">
      <alignment horizontal="center" wrapText="1"/>
    </xf>
    <xf numFmtId="0" fontId="3" fillId="0" borderId="7" xfId="0" applyFont="1" applyBorder="1" applyAlignment="1">
      <alignment horizontal="center"/>
    </xf>
    <xf numFmtId="0" fontId="3" fillId="0" borderId="54" xfId="0" applyFont="1" applyBorder="1" applyAlignment="1">
      <alignment horizontal="center"/>
    </xf>
    <xf numFmtId="0" fontId="0" fillId="0" borderId="25" xfId="1" applyNumberFormat="1" applyFont="1" applyBorder="1" applyAlignment="1">
      <alignment horizontal="left" wrapText="1"/>
    </xf>
    <xf numFmtId="0" fontId="0" fillId="0" borderId="26" xfId="1" applyNumberFormat="1" applyFont="1" applyBorder="1" applyAlignment="1">
      <alignment horizontal="left" wrapText="1"/>
    </xf>
    <xf numFmtId="0" fontId="0" fillId="0" borderId="27" xfId="1" applyNumberFormat="1" applyFont="1" applyBorder="1" applyAlignment="1">
      <alignment horizontal="left" wrapText="1"/>
    </xf>
    <xf numFmtId="0" fontId="10" fillId="0" borderId="0" xfId="0" applyFont="1" applyAlignment="1">
      <alignment horizontal="center"/>
    </xf>
    <xf numFmtId="0" fontId="17" fillId="0" borderId="0" xfId="0" applyFont="1"/>
    <xf numFmtId="0" fontId="19" fillId="0" borderId="0" xfId="0" applyFont="1"/>
    <xf numFmtId="0" fontId="10" fillId="0" borderId="0" xfId="0" applyFont="1" applyAlignment="1">
      <alignment horizontal="center" wrapText="1"/>
    </xf>
    <xf numFmtId="0" fontId="22" fillId="0" borderId="0" xfId="0" applyFont="1" applyAlignment="1">
      <alignment wrapText="1"/>
    </xf>
    <xf numFmtId="44" fontId="22" fillId="0" borderId="4" xfId="0" applyNumberFormat="1" applyFont="1" applyBorder="1" applyAlignment="1">
      <alignment horizontal="center"/>
    </xf>
    <xf numFmtId="1" fontId="19" fillId="4" borderId="4" xfId="0" applyNumberFormat="1" applyFont="1" applyFill="1" applyBorder="1" applyAlignment="1">
      <alignment horizontal="center"/>
    </xf>
    <xf numFmtId="44" fontId="10" fillId="0" borderId="4" xfId="0" applyNumberFormat="1" applyFont="1" applyBorder="1" applyAlignment="1">
      <alignment wrapText="1"/>
    </xf>
    <xf numFmtId="0" fontId="19" fillId="0" borderId="10" xfId="0" applyFont="1" applyBorder="1" applyAlignment="1">
      <alignment horizontal="center"/>
    </xf>
    <xf numFmtId="44" fontId="19" fillId="0" borderId="44" xfId="0" applyNumberFormat="1" applyFont="1" applyBorder="1"/>
    <xf numFmtId="0" fontId="19" fillId="0" borderId="12" xfId="0" applyFont="1" applyBorder="1" applyAlignment="1">
      <alignment horizontal="center"/>
    </xf>
    <xf numFmtId="44" fontId="19" fillId="0" borderId="12" xfId="0" applyNumberFormat="1" applyFont="1" applyBorder="1"/>
    <xf numFmtId="44" fontId="19" fillId="0" borderId="16" xfId="0" applyNumberFormat="1" applyFont="1" applyBorder="1"/>
    <xf numFmtId="44" fontId="18" fillId="0" borderId="4" xfId="0" applyNumberFormat="1" applyFont="1" applyBorder="1"/>
    <xf numFmtId="0" fontId="19" fillId="0" borderId="52" xfId="0" applyFont="1" applyBorder="1" applyAlignment="1">
      <alignment horizontal="left"/>
    </xf>
    <xf numFmtId="44" fontId="19" fillId="0" borderId="10" xfId="0" applyNumberFormat="1" applyFont="1" applyBorder="1"/>
    <xf numFmtId="0" fontId="19" fillId="0" borderId="29" xfId="0" applyFont="1" applyBorder="1" applyAlignment="1">
      <alignment horizontal="left"/>
    </xf>
    <xf numFmtId="0" fontId="19" fillId="0" borderId="58" xfId="0" applyFont="1" applyBorder="1" applyAlignment="1">
      <alignment horizontal="center"/>
    </xf>
    <xf numFmtId="0" fontId="19" fillId="0" borderId="0" xfId="0" applyFont="1" applyAlignment="1">
      <alignment horizontal="left"/>
    </xf>
    <xf numFmtId="44" fontId="18" fillId="0" borderId="3" xfId="0" applyNumberFormat="1" applyFont="1" applyBorder="1" applyAlignment="1">
      <alignment horizontal="left"/>
    </xf>
    <xf numFmtId="44" fontId="18" fillId="0" borderId="7" xfId="0" applyNumberFormat="1" applyFont="1" applyBorder="1" applyAlignment="1">
      <alignment horizontal="left"/>
    </xf>
    <xf numFmtId="44" fontId="18" fillId="0" borderId="4" xfId="0" applyNumberFormat="1" applyFont="1" applyBorder="1" applyAlignment="1">
      <alignment horizontal="left"/>
    </xf>
    <xf numFmtId="44" fontId="19" fillId="0" borderId="39" xfId="0" applyNumberFormat="1" applyFont="1" applyBorder="1" applyAlignment="1">
      <alignment horizontal="center"/>
    </xf>
    <xf numFmtId="0" fontId="19" fillId="0" borderId="46" xfId="0" applyFont="1" applyBorder="1" applyAlignment="1">
      <alignment horizontal="left"/>
    </xf>
    <xf numFmtId="44" fontId="19" fillId="0" borderId="44" xfId="0" applyNumberFormat="1" applyFont="1" applyBorder="1" applyAlignment="1">
      <alignment horizontal="left"/>
    </xf>
    <xf numFmtId="44" fontId="19" fillId="0" borderId="19" xfId="0" applyNumberFormat="1" applyFont="1" applyBorder="1" applyAlignment="1">
      <alignment horizontal="center"/>
    </xf>
    <xf numFmtId="0" fontId="19" fillId="0" borderId="47" xfId="0" applyFont="1" applyBorder="1" applyAlignment="1">
      <alignment horizontal="left"/>
    </xf>
    <xf numFmtId="44" fontId="19" fillId="0" borderId="47" xfId="0" applyNumberFormat="1" applyFont="1" applyBorder="1" applyAlignment="1">
      <alignment horizontal="left"/>
    </xf>
    <xf numFmtId="44" fontId="19" fillId="0" borderId="31" xfId="0" applyNumberFormat="1" applyFont="1" applyBorder="1" applyAlignment="1">
      <alignment horizontal="center"/>
    </xf>
    <xf numFmtId="44" fontId="19" fillId="0" borderId="43" xfId="0" applyNumberFormat="1" applyFont="1" applyBorder="1" applyAlignment="1">
      <alignment horizontal="left"/>
    </xf>
    <xf numFmtId="44" fontId="19" fillId="0" borderId="10" xfId="0" applyNumberFormat="1" applyFont="1" applyBorder="1" applyAlignment="1">
      <alignment horizontal="left"/>
    </xf>
    <xf numFmtId="44" fontId="19" fillId="0" borderId="12" xfId="0" applyNumberFormat="1" applyFont="1" applyBorder="1" applyAlignment="1">
      <alignment horizontal="left"/>
    </xf>
    <xf numFmtId="44" fontId="19" fillId="0" borderId="36" xfId="0" applyNumberFormat="1" applyFont="1" applyBorder="1" applyAlignment="1">
      <alignment horizontal="center"/>
    </xf>
    <xf numFmtId="44" fontId="19" fillId="0" borderId="48" xfId="0" applyNumberFormat="1" applyFont="1" applyBorder="1" applyAlignment="1">
      <alignment horizontal="left"/>
    </xf>
    <xf numFmtId="44" fontId="19" fillId="0" borderId="16" xfId="0" applyNumberFormat="1" applyFont="1" applyBorder="1" applyAlignment="1">
      <alignment horizontal="left"/>
    </xf>
    <xf numFmtId="0" fontId="19" fillId="0" borderId="16" xfId="0" applyFont="1" applyBorder="1" applyAlignment="1">
      <alignment horizontal="center"/>
    </xf>
    <xf numFmtId="44" fontId="19" fillId="0" borderId="36" xfId="0" applyNumberFormat="1" applyFont="1" applyBorder="1" applyAlignment="1">
      <alignment horizontal="left"/>
    </xf>
    <xf numFmtId="44" fontId="19" fillId="0" borderId="46" xfId="0" applyNumberFormat="1" applyFont="1" applyBorder="1" applyAlignment="1">
      <alignment horizontal="left"/>
    </xf>
    <xf numFmtId="44" fontId="19" fillId="0" borderId="19" xfId="0" applyNumberFormat="1" applyFont="1" applyBorder="1" applyAlignment="1">
      <alignment horizontal="left"/>
    </xf>
    <xf numFmtId="44" fontId="18" fillId="0" borderId="53" xfId="0" applyNumberFormat="1" applyFont="1" applyBorder="1" applyAlignment="1">
      <alignment horizontal="left"/>
    </xf>
    <xf numFmtId="44" fontId="18" fillId="0" borderId="60" xfId="0" applyNumberFormat="1" applyFont="1" applyBorder="1" applyAlignment="1">
      <alignment horizontal="left"/>
    </xf>
    <xf numFmtId="44" fontId="18" fillId="0" borderId="1" xfId="0" applyNumberFormat="1" applyFont="1" applyBorder="1" applyAlignment="1">
      <alignment horizontal="left"/>
    </xf>
    <xf numFmtId="44" fontId="18" fillId="0" borderId="62" xfId="0" applyNumberFormat="1" applyFont="1" applyBorder="1" applyAlignment="1">
      <alignment horizontal="left"/>
    </xf>
    <xf numFmtId="44" fontId="18" fillId="0" borderId="59" xfId="0" applyNumberFormat="1" applyFont="1" applyBorder="1" applyAlignment="1">
      <alignment horizontal="left"/>
    </xf>
    <xf numFmtId="44" fontId="18" fillId="0" borderId="44" xfId="0" applyNumberFormat="1" applyFont="1" applyBorder="1" applyAlignment="1">
      <alignment horizontal="left"/>
    </xf>
    <xf numFmtId="44" fontId="19" fillId="0" borderId="49" xfId="0" applyNumberFormat="1" applyFont="1" applyBorder="1" applyAlignment="1">
      <alignment horizontal="center"/>
    </xf>
    <xf numFmtId="44" fontId="19" fillId="0" borderId="50" xfId="0" applyNumberFormat="1" applyFont="1" applyBorder="1" applyAlignment="1">
      <alignment horizontal="left"/>
    </xf>
    <xf numFmtId="44" fontId="19" fillId="0" borderId="57" xfId="0" applyNumberFormat="1" applyFont="1" applyBorder="1" applyAlignment="1">
      <alignment horizontal="left"/>
    </xf>
    <xf numFmtId="0" fontId="19" fillId="0" borderId="31" xfId="0" applyFont="1" applyBorder="1" applyAlignment="1">
      <alignment horizontal="left" indent="1"/>
    </xf>
    <xf numFmtId="0" fontId="19" fillId="0" borderId="43" xfId="0" applyFont="1" applyBorder="1" applyAlignment="1">
      <alignment horizontal="left"/>
    </xf>
    <xf numFmtId="0" fontId="19" fillId="0" borderId="19" xfId="0" applyFont="1" applyBorder="1" applyAlignment="1">
      <alignment horizontal="left" indent="1"/>
    </xf>
    <xf numFmtId="0" fontId="19" fillId="0" borderId="34" xfId="0" applyFont="1" applyBorder="1" applyAlignment="1">
      <alignment horizontal="left"/>
    </xf>
    <xf numFmtId="0" fontId="19" fillId="0" borderId="36" xfId="0" applyFont="1" applyBorder="1" applyAlignment="1">
      <alignment horizontal="left" indent="1"/>
    </xf>
    <xf numFmtId="0" fontId="19" fillId="0" borderId="25" xfId="0" applyFont="1" applyBorder="1" applyAlignment="1">
      <alignment horizontal="left" indent="1"/>
    </xf>
    <xf numFmtId="0" fontId="19" fillId="0" borderId="26" xfId="0" applyFont="1" applyBorder="1" applyAlignment="1">
      <alignment horizontal="left" indent="1"/>
    </xf>
    <xf numFmtId="0" fontId="19" fillId="0" borderId="27" xfId="0" applyFont="1" applyBorder="1" applyAlignment="1">
      <alignment horizontal="left" indent="1"/>
    </xf>
    <xf numFmtId="0" fontId="19" fillId="0" borderId="37" xfId="0" applyFont="1" applyBorder="1" applyAlignment="1">
      <alignment horizontal="left"/>
    </xf>
    <xf numFmtId="44" fontId="19" fillId="0" borderId="57" xfId="0" applyNumberFormat="1" applyFont="1" applyBorder="1"/>
    <xf numFmtId="1" fontId="19" fillId="4" borderId="1" xfId="0" applyNumberFormat="1" applyFont="1" applyFill="1" applyBorder="1" applyAlignment="1">
      <alignment horizontal="center"/>
    </xf>
    <xf numFmtId="44" fontId="19" fillId="0" borderId="1" xfId="0" applyNumberFormat="1" applyFont="1" applyBorder="1"/>
    <xf numFmtId="37" fontId="19" fillId="0" borderId="31" xfId="0" applyNumberFormat="1" applyFont="1" applyBorder="1" applyAlignment="1">
      <alignment horizontal="center"/>
    </xf>
    <xf numFmtId="37" fontId="19" fillId="0" borderId="19" xfId="0" applyNumberFormat="1" applyFont="1" applyBorder="1" applyAlignment="1">
      <alignment horizontal="center"/>
    </xf>
    <xf numFmtId="37" fontId="19" fillId="0" borderId="36" xfId="0" applyNumberFormat="1" applyFont="1" applyBorder="1" applyAlignment="1">
      <alignment horizontal="center"/>
    </xf>
    <xf numFmtId="0" fontId="22" fillId="0" borderId="3" xfId="0" applyFont="1" applyBorder="1" applyAlignment="1">
      <alignment horizontal="left" vertical="center"/>
    </xf>
    <xf numFmtId="0" fontId="22" fillId="0" borderId="5" xfId="0" applyFont="1" applyBorder="1" applyAlignment="1">
      <alignment horizontal="left" vertical="center"/>
    </xf>
    <xf numFmtId="44" fontId="22" fillId="0" borderId="61" xfId="0" applyNumberFormat="1" applyFont="1" applyBorder="1" applyAlignment="1">
      <alignment vertical="center"/>
    </xf>
    <xf numFmtId="0" fontId="19" fillId="0" borderId="5" xfId="0" applyFont="1" applyBorder="1" applyAlignment="1">
      <alignment horizontal="left" vertical="top"/>
    </xf>
    <xf numFmtId="0" fontId="18" fillId="0" borderId="5" xfId="0" applyFont="1" applyBorder="1" applyAlignment="1">
      <alignment horizontal="left" vertical="top"/>
    </xf>
    <xf numFmtId="0" fontId="18" fillId="0" borderId="5" xfId="0" applyFont="1" applyBorder="1"/>
    <xf numFmtId="0" fontId="19" fillId="0" borderId="5" xfId="0" applyFont="1" applyBorder="1"/>
    <xf numFmtId="0" fontId="10" fillId="0" borderId="0" xfId="0" applyFont="1" applyAlignment="1">
      <alignment horizontal="center" vertical="top" wrapText="1"/>
    </xf>
    <xf numFmtId="14" fontId="15" fillId="0" borderId="0" xfId="0" applyNumberFormat="1" applyFont="1" applyAlignment="1">
      <alignment wrapText="1"/>
    </xf>
    <xf numFmtId="0" fontId="18" fillId="0" borderId="3" xfId="0" applyFont="1" applyBorder="1" applyAlignment="1">
      <alignment horizontal="left"/>
    </xf>
    <xf numFmtId="0" fontId="18" fillId="8" borderId="4" xfId="0" applyFont="1" applyFill="1" applyBorder="1" applyAlignment="1">
      <alignment horizontal="center" vertical="center"/>
    </xf>
    <xf numFmtId="0" fontId="2" fillId="8" borderId="4" xfId="0" applyFont="1" applyFill="1" applyBorder="1" applyAlignment="1">
      <alignment horizontal="center"/>
    </xf>
    <xf numFmtId="1" fontId="19" fillId="4" borderId="58" xfId="0" applyNumberFormat="1" applyFont="1" applyFill="1" applyBorder="1" applyAlignment="1">
      <alignment horizontal="center"/>
    </xf>
    <xf numFmtId="1" fontId="19" fillId="4" borderId="61" xfId="0" applyNumberFormat="1" applyFont="1" applyFill="1" applyBorder="1" applyAlignment="1">
      <alignment horizontal="center"/>
    </xf>
    <xf numFmtId="0" fontId="0" fillId="0" borderId="58" xfId="0" applyBorder="1" applyAlignment="1">
      <alignment horizontal="center"/>
    </xf>
    <xf numFmtId="44" fontId="0" fillId="3" borderId="50" xfId="1" applyFont="1" applyFill="1" applyBorder="1" applyAlignment="1">
      <alignment wrapText="1"/>
    </xf>
    <xf numFmtId="44" fontId="0" fillId="0" borderId="4" xfId="1" applyFont="1" applyFill="1" applyBorder="1" applyProtection="1">
      <protection locked="0"/>
    </xf>
    <xf numFmtId="0" fontId="2" fillId="0" borderId="0" xfId="0" applyFont="1" applyAlignment="1">
      <alignment horizontal="center" wrapText="1"/>
    </xf>
    <xf numFmtId="0" fontId="3" fillId="2" borderId="0" xfId="0" applyFont="1" applyFill="1" applyAlignment="1" applyProtection="1">
      <alignment horizontal="left" vertical="top" wrapText="1"/>
      <protection locked="0"/>
    </xf>
    <xf numFmtId="0" fontId="4" fillId="0" borderId="0" xfId="0" applyFont="1" applyAlignment="1">
      <alignment horizontal="center"/>
    </xf>
    <xf numFmtId="0" fontId="3" fillId="0" borderId="0" xfId="0" applyFont="1" applyAlignment="1">
      <alignment horizontal="center"/>
    </xf>
    <xf numFmtId="0" fontId="0" fillId="0" borderId="0" xfId="0" applyAlignment="1">
      <alignment horizontal="center"/>
    </xf>
    <xf numFmtId="0" fontId="2" fillId="0" borderId="3" xfId="0" applyFont="1" applyBorder="1" applyAlignment="1">
      <alignment horizontal="left" vertical="top"/>
    </xf>
    <xf numFmtId="0" fontId="2" fillId="0" borderId="6" xfId="0" applyFont="1" applyBorder="1" applyAlignment="1">
      <alignment horizontal="left" vertical="top"/>
    </xf>
    <xf numFmtId="0" fontId="2" fillId="0" borderId="23" xfId="0" applyFont="1" applyBorder="1" applyAlignment="1">
      <alignment horizontal="left" vertical="top"/>
    </xf>
    <xf numFmtId="0" fontId="0" fillId="0" borderId="36" xfId="0" applyBorder="1" applyAlignment="1">
      <alignment horizontal="left" indent="1"/>
    </xf>
    <xf numFmtId="0" fontId="0" fillId="0" borderId="45" xfId="0" applyBorder="1" applyAlignment="1">
      <alignment horizontal="left" indent="1"/>
    </xf>
    <xf numFmtId="0" fontId="0" fillId="0" borderId="38" xfId="0" applyBorder="1" applyAlignment="1">
      <alignment horizontal="left" indent="1"/>
    </xf>
    <xf numFmtId="0" fontId="2" fillId="0" borderId="3" xfId="0" applyFont="1" applyBorder="1" applyAlignment="1">
      <alignment horizontal="left"/>
    </xf>
    <xf numFmtId="0" fontId="2" fillId="0" borderId="6" xfId="0" applyFont="1" applyBorder="1" applyAlignment="1">
      <alignment horizontal="left"/>
    </xf>
    <xf numFmtId="0" fontId="2" fillId="0" borderId="23" xfId="0" applyFont="1" applyBorder="1" applyAlignment="1">
      <alignment horizontal="left"/>
    </xf>
    <xf numFmtId="0" fontId="0" fillId="0" borderId="31" xfId="0" applyBorder="1" applyAlignment="1">
      <alignment horizontal="left" indent="1"/>
    </xf>
    <xf numFmtId="0" fontId="0" fillId="0" borderId="33" xfId="0" applyBorder="1" applyAlignment="1">
      <alignment horizontal="left" indent="1"/>
    </xf>
    <xf numFmtId="0" fontId="0" fillId="0" borderId="11" xfId="0" applyBorder="1" applyAlignment="1">
      <alignment horizontal="left" indent="1"/>
    </xf>
    <xf numFmtId="0" fontId="0" fillId="0" borderId="19" xfId="0" applyBorder="1" applyAlignment="1">
      <alignment horizontal="left" indent="1"/>
    </xf>
    <xf numFmtId="0" fontId="0" fillId="0" borderId="34" xfId="0" applyBorder="1" applyAlignment="1">
      <alignment horizontal="left" indent="1"/>
    </xf>
    <xf numFmtId="0" fontId="0" fillId="0" borderId="13" xfId="0" applyBorder="1" applyAlignment="1">
      <alignment horizontal="left" indent="1"/>
    </xf>
    <xf numFmtId="0" fontId="0" fillId="0" borderId="49" xfId="0" applyBorder="1" applyAlignment="1">
      <alignment horizontal="left" indent="1"/>
    </xf>
    <xf numFmtId="0" fontId="0" fillId="0" borderId="40" xfId="0" applyBorder="1" applyAlignment="1">
      <alignment horizontal="left" indent="1"/>
    </xf>
    <xf numFmtId="0" fontId="0" fillId="0" borderId="41" xfId="0" applyBorder="1" applyAlignment="1">
      <alignment horizontal="left" indent="1"/>
    </xf>
    <xf numFmtId="0" fontId="0" fillId="0" borderId="39" xfId="0" applyBorder="1" applyAlignment="1">
      <alignment horizontal="left" indent="1"/>
    </xf>
    <xf numFmtId="0" fontId="0" fillId="0" borderId="35" xfId="0" applyBorder="1" applyAlignment="1">
      <alignment horizontal="left" indent="1"/>
    </xf>
    <xf numFmtId="0" fontId="0" fillId="0" borderId="20" xfId="0" applyBorder="1" applyAlignment="1">
      <alignment horizontal="left" indent="1"/>
    </xf>
    <xf numFmtId="0" fontId="0" fillId="0" borderId="26" xfId="0" applyBorder="1" applyAlignment="1">
      <alignment horizontal="left"/>
    </xf>
    <xf numFmtId="0" fontId="0" fillId="0" borderId="14" xfId="0" applyBorder="1" applyAlignment="1">
      <alignment horizontal="left"/>
    </xf>
    <xf numFmtId="0" fontId="0" fillId="0" borderId="15" xfId="0" applyBorder="1" applyAlignment="1">
      <alignment horizontal="left"/>
    </xf>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3" fillId="0" borderId="0" xfId="0" applyFont="1" applyAlignment="1">
      <alignment horizontal="left" vertical="top" wrapText="1"/>
    </xf>
    <xf numFmtId="0" fontId="5" fillId="0" borderId="3" xfId="0" applyFont="1" applyBorder="1" applyAlignment="1">
      <alignment horizontal="left" vertical="top" wrapText="1"/>
    </xf>
    <xf numFmtId="0" fontId="5" fillId="0" borderId="7" xfId="0" applyFont="1" applyBorder="1" applyAlignment="1">
      <alignment horizontal="left" vertical="top" wrapText="1"/>
    </xf>
    <xf numFmtId="0" fontId="0" fillId="0" borderId="25"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27" xfId="0" applyBorder="1" applyAlignment="1">
      <alignment horizontal="left"/>
    </xf>
    <xf numFmtId="0" fontId="0" fillId="0" borderId="17" xfId="0" applyBorder="1" applyAlignment="1">
      <alignment horizontal="left"/>
    </xf>
    <xf numFmtId="0" fontId="0" fillId="0" borderId="18" xfId="0" applyBorder="1" applyAlignment="1">
      <alignment horizontal="left"/>
    </xf>
    <xf numFmtId="0" fontId="21" fillId="3" borderId="30" xfId="0" applyFont="1" applyFill="1" applyBorder="1" applyAlignment="1">
      <alignment horizontal="left" vertical="top" wrapText="1"/>
    </xf>
    <xf numFmtId="0" fontId="19" fillId="3" borderId="28" xfId="0" applyFont="1" applyFill="1" applyBorder="1" applyAlignment="1">
      <alignment horizontal="left" vertical="top" wrapText="1"/>
    </xf>
    <xf numFmtId="0" fontId="19" fillId="3" borderId="21" xfId="0" applyFont="1" applyFill="1" applyBorder="1" applyAlignment="1">
      <alignment horizontal="left" vertical="top" wrapText="1"/>
    </xf>
    <xf numFmtId="0" fontId="10" fillId="0" borderId="3" xfId="0" applyFont="1" applyBorder="1" applyAlignment="1">
      <alignment horizontal="center"/>
    </xf>
    <xf numFmtId="0" fontId="10" fillId="0" borderId="6" xfId="0" applyFont="1" applyBorder="1" applyAlignment="1">
      <alignment horizontal="center"/>
    </xf>
    <xf numFmtId="0" fontId="18" fillId="0" borderId="4" xfId="0" applyFont="1" applyBorder="1" applyAlignment="1">
      <alignment horizontal="center"/>
    </xf>
    <xf numFmtId="0" fontId="18" fillId="0" borderId="3" xfId="0" applyFont="1" applyBorder="1" applyAlignment="1">
      <alignment horizontal="center"/>
    </xf>
    <xf numFmtId="0" fontId="10" fillId="0" borderId="13" xfId="0" applyFont="1" applyBorder="1" applyAlignment="1">
      <alignment horizontal="left" vertical="top"/>
    </xf>
    <xf numFmtId="0" fontId="10" fillId="0" borderId="29" xfId="0" applyFont="1" applyBorder="1" applyAlignment="1">
      <alignment horizontal="left" vertical="top"/>
    </xf>
    <xf numFmtId="0" fontId="18" fillId="0" borderId="6" xfId="0" applyFont="1" applyBorder="1" applyAlignment="1">
      <alignment horizontal="center"/>
    </xf>
    <xf numFmtId="0" fontId="10" fillId="7" borderId="0" xfId="0" applyFont="1" applyFill="1" applyAlignment="1" applyProtection="1">
      <alignment horizontal="center" wrapText="1"/>
      <protection locked="0"/>
    </xf>
    <xf numFmtId="0" fontId="10" fillId="0" borderId="0" xfId="0" applyFont="1" applyAlignment="1">
      <alignment horizontal="center" wrapText="1"/>
    </xf>
    <xf numFmtId="0" fontId="10" fillId="0" borderId="0" xfId="0" applyFont="1" applyAlignment="1">
      <alignment horizontal="center"/>
    </xf>
    <xf numFmtId="0" fontId="19" fillId="0" borderId="13" xfId="0" applyFont="1" applyBorder="1" applyAlignment="1">
      <alignment horizontal="left"/>
    </xf>
    <xf numFmtId="0" fontId="19" fillId="0" borderId="29" xfId="0" applyFont="1" applyBorder="1" applyAlignment="1">
      <alignment horizontal="left"/>
    </xf>
    <xf numFmtId="0" fontId="10" fillId="0" borderId="3" xfId="0" applyFont="1" applyBorder="1" applyAlignment="1">
      <alignment horizontal="center" vertical="top"/>
    </xf>
    <xf numFmtId="0" fontId="10" fillId="0" borderId="6" xfId="0" applyFont="1" applyBorder="1" applyAlignment="1">
      <alignment horizontal="center" vertical="top"/>
    </xf>
    <xf numFmtId="0" fontId="10" fillId="0" borderId="20" xfId="0" applyFont="1" applyBorder="1" applyAlignment="1">
      <alignment horizontal="left" vertical="top"/>
    </xf>
    <xf numFmtId="0" fontId="10" fillId="0" borderId="32" xfId="0" applyFont="1" applyBorder="1" applyAlignment="1">
      <alignment horizontal="left" vertical="top"/>
    </xf>
    <xf numFmtId="0" fontId="19" fillId="0" borderId="11" xfId="0" applyFont="1" applyBorder="1" applyAlignment="1">
      <alignment horizontal="left"/>
    </xf>
    <xf numFmtId="0" fontId="19" fillId="0" borderId="52" xfId="0" applyFont="1" applyBorder="1" applyAlignment="1">
      <alignment horizontal="left"/>
    </xf>
    <xf numFmtId="0" fontId="19" fillId="0" borderId="19" xfId="0" applyFont="1" applyBorder="1" applyAlignment="1">
      <alignment horizontal="left"/>
    </xf>
    <xf numFmtId="0" fontId="19" fillId="0" borderId="34" xfId="0" applyFont="1" applyBorder="1" applyAlignment="1">
      <alignment horizontal="left"/>
    </xf>
    <xf numFmtId="0" fontId="19" fillId="0" borderId="36" xfId="0" applyFont="1" applyBorder="1" applyAlignment="1">
      <alignment horizontal="left"/>
    </xf>
    <xf numFmtId="0" fontId="19" fillId="0" borderId="45" xfId="0" applyFont="1" applyBorder="1" applyAlignment="1">
      <alignment horizontal="left"/>
    </xf>
    <xf numFmtId="0" fontId="18" fillId="0" borderId="53" xfId="0" applyFont="1" applyBorder="1" applyAlignment="1">
      <alignment horizontal="center"/>
    </xf>
    <xf numFmtId="0" fontId="18" fillId="0" borderId="54" xfId="0" applyFont="1" applyBorder="1" applyAlignment="1">
      <alignment horizontal="center"/>
    </xf>
    <xf numFmtId="0" fontId="19" fillId="0" borderId="31" xfId="0" applyFont="1" applyBorder="1" applyAlignment="1">
      <alignment horizontal="left"/>
    </xf>
    <xf numFmtId="0" fontId="19" fillId="0" borderId="33" xfId="0" applyFont="1" applyBorder="1" applyAlignment="1">
      <alignment horizontal="left"/>
    </xf>
    <xf numFmtId="0" fontId="0" fillId="3" borderId="30" xfId="0" applyFill="1" applyBorder="1" applyAlignment="1">
      <alignment horizontal="left" vertical="top" wrapText="1"/>
    </xf>
    <xf numFmtId="0" fontId="0" fillId="3" borderId="28" xfId="0" applyFill="1" applyBorder="1" applyAlignment="1">
      <alignment horizontal="left" vertical="top" wrapText="1"/>
    </xf>
    <xf numFmtId="0" fontId="0" fillId="3" borderId="21" xfId="0" applyFill="1" applyBorder="1" applyAlignment="1">
      <alignment horizontal="left" vertical="top" wrapText="1"/>
    </xf>
    <xf numFmtId="0" fontId="3" fillId="0" borderId="0" xfId="0" applyFont="1" applyAlignment="1">
      <alignment horizontal="center" wrapText="1"/>
    </xf>
    <xf numFmtId="0" fontId="5" fillId="0" borderId="3" xfId="0" applyFont="1" applyBorder="1" applyAlignment="1">
      <alignment horizontal="left"/>
    </xf>
    <xf numFmtId="0" fontId="5" fillId="0" borderId="6" xfId="0" applyFont="1" applyBorder="1" applyAlignment="1">
      <alignment horizontal="left"/>
    </xf>
    <xf numFmtId="0" fontId="5" fillId="0" borderId="7" xfId="0" applyFont="1" applyBorder="1" applyAlignment="1">
      <alignment horizontal="left"/>
    </xf>
    <xf numFmtId="0" fontId="3" fillId="0" borderId="3" xfId="0" applyFont="1" applyBorder="1" applyAlignment="1">
      <alignment horizontal="center"/>
    </xf>
    <xf numFmtId="0" fontId="3" fillId="0" borderId="7" xfId="0" applyFont="1" applyBorder="1" applyAlignment="1">
      <alignment horizontal="center"/>
    </xf>
    <xf numFmtId="0" fontId="3" fillId="0" borderId="0" xfId="0" applyFont="1" applyAlignment="1">
      <alignment horizontal="center" vertical="top" wrapText="1"/>
    </xf>
    <xf numFmtId="0" fontId="5" fillId="0" borderId="3" xfId="0" applyFont="1" applyBorder="1" applyAlignment="1">
      <alignment horizontal="left" wrapText="1"/>
    </xf>
    <xf numFmtId="0" fontId="5" fillId="0" borderId="6" xfId="0" applyFont="1" applyBorder="1" applyAlignment="1">
      <alignment horizontal="left" wrapText="1"/>
    </xf>
    <xf numFmtId="0" fontId="5" fillId="0" borderId="7" xfId="0" applyFont="1" applyBorder="1" applyAlignment="1">
      <alignment horizontal="left" wrapText="1"/>
    </xf>
    <xf numFmtId="0" fontId="0" fillId="0" borderId="20" xfId="1" applyNumberFormat="1" applyFont="1" applyFill="1" applyBorder="1" applyAlignment="1" applyProtection="1">
      <alignment horizontal="left" indent="1"/>
    </xf>
    <xf numFmtId="0" fontId="0" fillId="0" borderId="32" xfId="1" applyNumberFormat="1" applyFont="1" applyFill="1" applyBorder="1" applyAlignment="1" applyProtection="1">
      <alignment horizontal="left" indent="1"/>
    </xf>
    <xf numFmtId="0" fontId="0" fillId="0" borderId="13" xfId="1" applyNumberFormat="1" applyFont="1" applyFill="1" applyBorder="1" applyAlignment="1" applyProtection="1">
      <alignment horizontal="left" indent="1"/>
    </xf>
    <xf numFmtId="0" fontId="0" fillId="0" borderId="29" xfId="1" applyNumberFormat="1" applyFont="1" applyFill="1" applyBorder="1" applyAlignment="1" applyProtection="1">
      <alignment horizontal="left" indent="1"/>
    </xf>
    <xf numFmtId="0" fontId="3" fillId="0" borderId="54" xfId="0" applyFont="1" applyBorder="1" applyAlignment="1">
      <alignment horizontal="center"/>
    </xf>
    <xf numFmtId="0" fontId="0" fillId="0" borderId="25" xfId="1" applyNumberFormat="1" applyFont="1" applyFill="1" applyBorder="1" applyAlignment="1">
      <alignment horizontal="left" wrapText="1" indent="1"/>
    </xf>
    <xf numFmtId="0" fontId="0" fillId="0" borderId="9" xfId="1" applyNumberFormat="1" applyFont="1" applyFill="1" applyBorder="1" applyAlignment="1">
      <alignment horizontal="left" wrapText="1" indent="1"/>
    </xf>
    <xf numFmtId="0" fontId="0" fillId="0" borderId="26" xfId="1" applyNumberFormat="1" applyFont="1" applyFill="1" applyBorder="1" applyAlignment="1">
      <alignment horizontal="left" wrapText="1" indent="1"/>
    </xf>
    <xf numFmtId="0" fontId="0" fillId="0" borderId="15" xfId="1" applyNumberFormat="1" applyFont="1" applyFill="1" applyBorder="1" applyAlignment="1">
      <alignment horizontal="left" wrapText="1" indent="1"/>
    </xf>
    <xf numFmtId="0" fontId="0" fillId="0" borderId="27" xfId="1" applyNumberFormat="1" applyFont="1" applyFill="1" applyBorder="1" applyAlignment="1">
      <alignment horizontal="left" wrapText="1" indent="1"/>
    </xf>
    <xf numFmtId="0" fontId="0" fillId="0" borderId="18" xfId="1" applyNumberFormat="1" applyFont="1" applyFill="1" applyBorder="1" applyAlignment="1">
      <alignment horizontal="left" wrapText="1" indent="1"/>
    </xf>
    <xf numFmtId="0" fontId="3" fillId="0" borderId="3" xfId="0" applyFont="1" applyBorder="1" applyAlignment="1">
      <alignment horizontal="left" wrapText="1"/>
    </xf>
    <xf numFmtId="0" fontId="3" fillId="0" borderId="7" xfId="0" applyFont="1" applyBorder="1" applyAlignment="1">
      <alignment horizontal="left" wrapText="1"/>
    </xf>
  </cellXfs>
  <cellStyles count="2">
    <cellStyle name="Currency" xfId="1" builtinId="4"/>
    <cellStyle name="Normal" xfId="0" builtinId="0"/>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
  <sheetViews>
    <sheetView workbookViewId="0">
      <selection activeCell="C21" sqref="C21"/>
    </sheetView>
  </sheetViews>
  <sheetFormatPr defaultRowHeight="15" x14ac:dyDescent="0.25"/>
  <cols>
    <col min="2" max="2" width="12.7109375" customWidth="1"/>
    <col min="4" max="4" width="12.28515625" customWidth="1"/>
    <col min="5" max="5" width="17.42578125" customWidth="1"/>
    <col min="6" max="6" width="34.28515625" customWidth="1"/>
  </cols>
  <sheetData>
    <row r="1" spans="1:6" ht="15.75" x14ac:dyDescent="0.25">
      <c r="A1" s="227" t="s">
        <v>0</v>
      </c>
      <c r="B1" s="227"/>
      <c r="C1" s="227"/>
      <c r="D1" s="227"/>
      <c r="E1" s="227"/>
      <c r="F1" s="227"/>
    </row>
    <row r="2" spans="1:6" ht="15.75" x14ac:dyDescent="0.25">
      <c r="A2" s="227" t="s">
        <v>1</v>
      </c>
      <c r="B2" s="227"/>
      <c r="C2" s="227"/>
      <c r="D2" s="227"/>
      <c r="E2" s="227"/>
      <c r="F2" s="227"/>
    </row>
    <row r="3" spans="1:6" ht="15.75" x14ac:dyDescent="0.25">
      <c r="A3" s="227" t="s">
        <v>2</v>
      </c>
      <c r="B3" s="227"/>
      <c r="C3" s="227"/>
      <c r="D3" s="227"/>
      <c r="E3" s="227"/>
      <c r="F3" s="227"/>
    </row>
    <row r="4" spans="1:6" ht="15.75" x14ac:dyDescent="0.25">
      <c r="A4" s="226"/>
      <c r="B4" s="226"/>
      <c r="C4" s="226"/>
      <c r="D4" s="226"/>
      <c r="E4" s="226"/>
      <c r="F4" s="226"/>
    </row>
    <row r="5" spans="1:6" ht="15.75" x14ac:dyDescent="0.25">
      <c r="A5" s="227" t="s">
        <v>3</v>
      </c>
      <c r="B5" s="227"/>
      <c r="C5" s="227"/>
      <c r="D5" s="227"/>
      <c r="E5" s="227"/>
      <c r="F5" s="227"/>
    </row>
    <row r="6" spans="1:6" ht="15.75" x14ac:dyDescent="0.25">
      <c r="A6" s="227"/>
      <c r="B6" s="227"/>
      <c r="C6" s="227"/>
      <c r="D6" s="227"/>
      <c r="E6" s="227"/>
      <c r="F6" s="227"/>
    </row>
    <row r="7" spans="1:6" ht="15.75" x14ac:dyDescent="0.25">
      <c r="A7" s="224" t="s">
        <v>4</v>
      </c>
      <c r="B7" s="224"/>
      <c r="C7" s="225"/>
      <c r="D7" s="225"/>
      <c r="E7" s="225"/>
      <c r="F7" s="225"/>
    </row>
  </sheetData>
  <mergeCells count="8">
    <mergeCell ref="A7:B7"/>
    <mergeCell ref="C7:F7"/>
    <mergeCell ref="A4:F4"/>
    <mergeCell ref="A1:F1"/>
    <mergeCell ref="A2:F2"/>
    <mergeCell ref="A3:F3"/>
    <mergeCell ref="A5:F5"/>
    <mergeCell ref="A6:F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56"/>
  <sheetViews>
    <sheetView workbookViewId="0">
      <selection activeCell="A4" sqref="A4:F4"/>
    </sheetView>
  </sheetViews>
  <sheetFormatPr defaultRowHeight="15" outlineLevelRow="1" x14ac:dyDescent="0.25"/>
  <cols>
    <col min="2" max="2" width="9" customWidth="1"/>
    <col min="3" max="3" width="6.7109375" customWidth="1"/>
    <col min="4" max="4" width="16.7109375" customWidth="1"/>
    <col min="5" max="5" width="6.28515625" customWidth="1"/>
    <col min="6" max="6" width="39.7109375" customWidth="1"/>
  </cols>
  <sheetData>
    <row r="1" spans="1:6" x14ac:dyDescent="0.25">
      <c r="A1" s="228"/>
      <c r="B1" s="228"/>
      <c r="C1" s="228"/>
      <c r="D1" s="228"/>
      <c r="E1" s="228"/>
      <c r="F1" s="228"/>
    </row>
    <row r="2" spans="1:6" ht="15.75" x14ac:dyDescent="0.25">
      <c r="A2" s="227" t="s">
        <v>0</v>
      </c>
      <c r="B2" s="227"/>
      <c r="C2" s="227"/>
      <c r="D2" s="227"/>
      <c r="E2" s="227"/>
      <c r="F2" s="227"/>
    </row>
    <row r="3" spans="1:6" ht="15.75" x14ac:dyDescent="0.25">
      <c r="A3" s="227" t="s">
        <v>1</v>
      </c>
      <c r="B3" s="227"/>
      <c r="C3" s="227"/>
      <c r="D3" s="227"/>
      <c r="E3" s="227"/>
      <c r="F3" s="227"/>
    </row>
    <row r="4" spans="1:6" ht="15.75" x14ac:dyDescent="0.25">
      <c r="A4" s="227" t="s">
        <v>2</v>
      </c>
      <c r="B4" s="227"/>
      <c r="C4" s="227"/>
      <c r="D4" s="227"/>
      <c r="E4" s="227"/>
      <c r="F4" s="227"/>
    </row>
    <row r="5" spans="1:6" ht="15.75" x14ac:dyDescent="0.25">
      <c r="A5" s="226"/>
      <c r="B5" s="226"/>
      <c r="C5" s="226"/>
      <c r="D5" s="226"/>
      <c r="E5" s="226"/>
      <c r="F5" s="226"/>
    </row>
    <row r="6" spans="1:6" ht="15.75" x14ac:dyDescent="0.25">
      <c r="A6" s="227" t="s">
        <v>5</v>
      </c>
      <c r="B6" s="227"/>
      <c r="C6" s="227"/>
      <c r="D6" s="227"/>
      <c r="E6" s="227"/>
      <c r="F6" s="227"/>
    </row>
    <row r="7" spans="1:6" ht="15.75" x14ac:dyDescent="0.25">
      <c r="B7" s="11" t="s">
        <v>6</v>
      </c>
      <c r="C7" s="11"/>
      <c r="D7" s="227">
        <f>Vendor_Name</f>
        <v>0</v>
      </c>
      <c r="E7" s="227"/>
      <c r="F7" s="227"/>
    </row>
    <row r="8" spans="1:6" ht="15.75" thickBot="1" x14ac:dyDescent="0.3"/>
    <row r="9" spans="1:6" ht="15.75" thickBot="1" x14ac:dyDescent="0.3">
      <c r="B9" s="229" t="s">
        <v>7</v>
      </c>
      <c r="C9" s="230"/>
      <c r="D9" s="230"/>
      <c r="E9" s="231"/>
      <c r="F9" s="36" t="e">
        <f>SUBTOTAL(9,F10:F13)</f>
        <v>#REF!</v>
      </c>
    </row>
    <row r="10" spans="1:6" s="30" customFormat="1" outlineLevel="1" x14ac:dyDescent="0.25">
      <c r="B10" s="238" t="s">
        <v>8</v>
      </c>
      <c r="C10" s="239"/>
      <c r="D10" s="239"/>
      <c r="E10" s="240"/>
      <c r="F10" s="31" t="e">
        <f>'Sched A Total Evaluated Price'!#REF!+'Sched A Total Evaluated Price'!#REF!</f>
        <v>#REF!</v>
      </c>
    </row>
    <row r="11" spans="1:6" s="30" customFormat="1" outlineLevel="1" x14ac:dyDescent="0.25">
      <c r="B11" s="241" t="s">
        <v>9</v>
      </c>
      <c r="C11" s="242"/>
      <c r="D11" s="242"/>
      <c r="E11" s="243"/>
      <c r="F11" s="32" t="e">
        <f>'Sched A Total Evaluated Price'!#REF!</f>
        <v>#REF!</v>
      </c>
    </row>
    <row r="12" spans="1:6" s="30" customFormat="1" outlineLevel="1" x14ac:dyDescent="0.25">
      <c r="B12" s="241" t="s">
        <v>10</v>
      </c>
      <c r="C12" s="242"/>
      <c r="D12" s="242"/>
      <c r="E12" s="243"/>
      <c r="F12" s="32">
        <f>'Sched A Total Evaluated Price'!E20</f>
        <v>0</v>
      </c>
    </row>
    <row r="13" spans="1:6" s="30" customFormat="1" ht="15.75" outlineLevel="1" thickBot="1" x14ac:dyDescent="0.3">
      <c r="B13" s="244" t="s">
        <v>11</v>
      </c>
      <c r="C13" s="245"/>
      <c r="D13" s="245"/>
      <c r="E13" s="246"/>
      <c r="F13" s="33" t="e">
        <f>'Sched A Total Evaluated Price'!#REF!+'Sched A Total Evaluated Price'!#REF!</f>
        <v>#REF!</v>
      </c>
    </row>
    <row r="14" spans="1:6" ht="15.75" thickBot="1" x14ac:dyDescent="0.3">
      <c r="B14" s="235" t="s">
        <v>12</v>
      </c>
      <c r="C14" s="236"/>
      <c r="D14" s="236"/>
      <c r="E14" s="237"/>
      <c r="F14" s="36" t="e">
        <f>SUBTOTAL(9,F15:F18)</f>
        <v>#REF!</v>
      </c>
    </row>
    <row r="15" spans="1:6" s="30" customFormat="1" outlineLevel="1" x14ac:dyDescent="0.25">
      <c r="B15" s="247" t="s">
        <v>8</v>
      </c>
      <c r="C15" s="248"/>
      <c r="D15" s="248"/>
      <c r="E15" s="249"/>
      <c r="F15" s="34" t="e">
        <f>'Sched A Total Evaluated Price'!#REF!</f>
        <v>#REF!</v>
      </c>
    </row>
    <row r="16" spans="1:6" s="30" customFormat="1" outlineLevel="1" x14ac:dyDescent="0.25">
      <c r="B16" s="241" t="s">
        <v>9</v>
      </c>
      <c r="C16" s="242"/>
      <c r="D16" s="242"/>
      <c r="E16" s="243"/>
      <c r="F16" s="32" t="e">
        <f>'Sched A Total Evaluated Price'!#REF!</f>
        <v>#REF!</v>
      </c>
    </row>
    <row r="17" spans="2:6" s="30" customFormat="1" ht="15.75" outlineLevel="1" thickBot="1" x14ac:dyDescent="0.3">
      <c r="B17" s="244" t="s">
        <v>11</v>
      </c>
      <c r="C17" s="245"/>
      <c r="D17" s="245"/>
      <c r="E17" s="246"/>
      <c r="F17" s="33" t="e">
        <f>'Sched A Total Evaluated Price'!#REF!</f>
        <v>#REF!</v>
      </c>
    </row>
    <row r="18" spans="2:6" ht="15.75" thickBot="1" x14ac:dyDescent="0.3">
      <c r="B18" s="235" t="s">
        <v>13</v>
      </c>
      <c r="C18" s="236"/>
      <c r="D18" s="236"/>
      <c r="E18" s="237"/>
      <c r="F18" s="36" t="e">
        <f>SUBTOTAL(9,F19:F22)</f>
        <v>#REF!</v>
      </c>
    </row>
    <row r="19" spans="2:6" s="30" customFormat="1" outlineLevel="1" x14ac:dyDescent="0.25">
      <c r="B19" s="247" t="s">
        <v>8</v>
      </c>
      <c r="C19" s="248"/>
      <c r="D19" s="248"/>
      <c r="E19" s="249"/>
      <c r="F19" s="34" t="e">
        <f>'Sched A Total Evaluated Price'!#REF!</f>
        <v>#REF!</v>
      </c>
    </row>
    <row r="20" spans="2:6" s="30" customFormat="1" outlineLevel="1" x14ac:dyDescent="0.25">
      <c r="B20" s="241" t="s">
        <v>9</v>
      </c>
      <c r="C20" s="242"/>
      <c r="D20" s="242"/>
      <c r="E20" s="243"/>
      <c r="F20" s="32" t="e">
        <f>'Sched A Total Evaluated Price'!#REF!</f>
        <v>#REF!</v>
      </c>
    </row>
    <row r="21" spans="2:6" s="30" customFormat="1" ht="15.75" outlineLevel="1" thickBot="1" x14ac:dyDescent="0.3">
      <c r="B21" s="244" t="s">
        <v>11</v>
      </c>
      <c r="C21" s="245"/>
      <c r="D21" s="245"/>
      <c r="E21" s="246"/>
      <c r="F21" s="33" t="e">
        <f>'Sched A Total Evaluated Price'!#REF!</f>
        <v>#REF!</v>
      </c>
    </row>
    <row r="22" spans="2:6" ht="15.75" thickBot="1" x14ac:dyDescent="0.3">
      <c r="B22" s="235" t="s">
        <v>14</v>
      </c>
      <c r="C22" s="236"/>
      <c r="D22" s="236"/>
      <c r="E22" s="237"/>
      <c r="F22" s="36" t="e">
        <f>SUBTOTAL(9,F23:F26)</f>
        <v>#REF!</v>
      </c>
    </row>
    <row r="23" spans="2:6" s="30" customFormat="1" outlineLevel="1" x14ac:dyDescent="0.25">
      <c r="B23" s="247" t="s">
        <v>8</v>
      </c>
      <c r="C23" s="248"/>
      <c r="D23" s="248"/>
      <c r="E23" s="249"/>
      <c r="F23" s="34" t="e">
        <f>'Sched A Total Evaluated Price'!#REF!</f>
        <v>#REF!</v>
      </c>
    </row>
    <row r="24" spans="2:6" s="30" customFormat="1" outlineLevel="1" x14ac:dyDescent="0.25">
      <c r="B24" s="241" t="s">
        <v>9</v>
      </c>
      <c r="C24" s="242"/>
      <c r="D24" s="242"/>
      <c r="E24" s="243"/>
      <c r="F24" s="32" t="e">
        <f>'Sched A Total Evaluated Price'!#REF!</f>
        <v>#REF!</v>
      </c>
    </row>
    <row r="25" spans="2:6" s="30" customFormat="1" ht="15.75" outlineLevel="1" thickBot="1" x14ac:dyDescent="0.3">
      <c r="B25" s="232" t="s">
        <v>11</v>
      </c>
      <c r="C25" s="233"/>
      <c r="D25" s="233"/>
      <c r="E25" s="234"/>
      <c r="F25" s="35" t="e">
        <f>'Sched A Total Evaluated Price'!#REF!</f>
        <v>#REF!</v>
      </c>
    </row>
    <row r="26" spans="2:6" ht="15.75" thickBot="1" x14ac:dyDescent="0.3"/>
    <row r="27" spans="2:6" ht="19.5" thickBot="1" x14ac:dyDescent="0.3">
      <c r="D27" s="257" t="s">
        <v>15</v>
      </c>
      <c r="E27" s="258"/>
      <c r="F27" s="37" t="e">
        <f>SUBTOTAL(9,F9:F25)</f>
        <v>#REF!</v>
      </c>
    </row>
    <row r="28" spans="2:6" ht="18.75" x14ac:dyDescent="0.25">
      <c r="D28" s="38"/>
      <c r="E28" s="38"/>
      <c r="F28" s="39"/>
    </row>
    <row r="29" spans="2:6" ht="18.75" x14ac:dyDescent="0.25">
      <c r="D29" s="38"/>
      <c r="E29" s="38"/>
      <c r="F29" s="39"/>
    </row>
    <row r="31" spans="2:6" ht="15.75" thickBot="1" x14ac:dyDescent="0.3"/>
    <row r="32" spans="2:6" ht="30.75" thickBot="1" x14ac:dyDescent="0.3">
      <c r="B32" s="134" t="s">
        <v>16</v>
      </c>
      <c r="C32" s="253" t="s">
        <v>17</v>
      </c>
      <c r="D32" s="254"/>
      <c r="E32" s="255"/>
      <c r="F32" s="71" t="s">
        <v>18</v>
      </c>
    </row>
    <row r="33" spans="2:6" x14ac:dyDescent="0.25">
      <c r="B33" s="25">
        <v>1</v>
      </c>
      <c r="C33" s="259" t="s">
        <v>19</v>
      </c>
      <c r="D33" s="260"/>
      <c r="E33" s="261"/>
      <c r="F33" s="26" t="e">
        <f>'Sched D Extra Contractual Serv'!#REF!</f>
        <v>#REF!</v>
      </c>
    </row>
    <row r="34" spans="2:6" x14ac:dyDescent="0.25">
      <c r="B34" s="5">
        <v>2</v>
      </c>
      <c r="C34" s="250" t="s">
        <v>19</v>
      </c>
      <c r="D34" s="251"/>
      <c r="E34" s="252"/>
      <c r="F34" s="27" t="e">
        <f>'Sched D Extra Contractual Serv'!#REF!</f>
        <v>#REF!</v>
      </c>
    </row>
    <row r="35" spans="2:6" x14ac:dyDescent="0.25">
      <c r="B35" s="5">
        <v>3</v>
      </c>
      <c r="C35" s="250" t="s">
        <v>19</v>
      </c>
      <c r="D35" s="251"/>
      <c r="E35" s="252"/>
      <c r="F35" s="27" t="e">
        <f>'Sched D Extra Contractual Serv'!#REF!</f>
        <v>#REF!</v>
      </c>
    </row>
    <row r="36" spans="2:6" x14ac:dyDescent="0.25">
      <c r="B36" s="5">
        <v>4</v>
      </c>
      <c r="C36" s="250" t="s">
        <v>19</v>
      </c>
      <c r="D36" s="251"/>
      <c r="E36" s="252"/>
      <c r="F36" s="27" t="e">
        <f>'Sched D Extra Contractual Serv'!#REF!</f>
        <v>#REF!</v>
      </c>
    </row>
    <row r="37" spans="2:6" ht="15.75" thickBot="1" x14ac:dyDescent="0.3">
      <c r="B37" s="19">
        <v>5</v>
      </c>
      <c r="C37" s="262" t="s">
        <v>19</v>
      </c>
      <c r="D37" s="263"/>
      <c r="E37" s="264"/>
      <c r="F37" s="28" t="e">
        <f>'Sched D Extra Contractual Serv'!#REF!</f>
        <v>#REF!</v>
      </c>
    </row>
    <row r="52" spans="2:6" ht="16.5" thickBot="1" x14ac:dyDescent="0.3">
      <c r="B52" s="21" t="s">
        <v>20</v>
      </c>
      <c r="C52" s="21"/>
      <c r="D52" s="21"/>
      <c r="E52" s="8" t="s">
        <v>21</v>
      </c>
      <c r="F52" s="9"/>
    </row>
    <row r="56" spans="2:6" ht="15.75" x14ac:dyDescent="0.25">
      <c r="C56" s="256">
        <f>D7</f>
        <v>0</v>
      </c>
      <c r="D56" s="256"/>
      <c r="E56" s="256"/>
      <c r="F56" s="256"/>
    </row>
  </sheetData>
  <mergeCells count="32">
    <mergeCell ref="C35:E35"/>
    <mergeCell ref="C32:E32"/>
    <mergeCell ref="C56:F56"/>
    <mergeCell ref="D27:E27"/>
    <mergeCell ref="C33:E33"/>
    <mergeCell ref="C36:E36"/>
    <mergeCell ref="C37:E37"/>
    <mergeCell ref="C34:E34"/>
    <mergeCell ref="B25:E25"/>
    <mergeCell ref="B14:E14"/>
    <mergeCell ref="B18:E18"/>
    <mergeCell ref="B22:E22"/>
    <mergeCell ref="B10:E10"/>
    <mergeCell ref="B11:E11"/>
    <mergeCell ref="B12:E12"/>
    <mergeCell ref="B13:E13"/>
    <mergeCell ref="B15:E15"/>
    <mergeCell ref="B16:E16"/>
    <mergeCell ref="B17:E17"/>
    <mergeCell ref="B19:E19"/>
    <mergeCell ref="B20:E20"/>
    <mergeCell ref="B21:E21"/>
    <mergeCell ref="B23:E23"/>
    <mergeCell ref="B24:E24"/>
    <mergeCell ref="D7:F7"/>
    <mergeCell ref="A5:F5"/>
    <mergeCell ref="A1:F1"/>
    <mergeCell ref="B9:E9"/>
    <mergeCell ref="A2:F2"/>
    <mergeCell ref="A3:F3"/>
    <mergeCell ref="A4:F4"/>
    <mergeCell ref="A6:F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H211"/>
  <sheetViews>
    <sheetView topLeftCell="A43" zoomScaleNormal="100" workbookViewId="0">
      <selection activeCell="E50" sqref="E50"/>
    </sheetView>
  </sheetViews>
  <sheetFormatPr defaultColWidth="8.7109375" defaultRowHeight="15" x14ac:dyDescent="0.25"/>
  <cols>
    <col min="1" max="1" width="3.28515625" style="146" customWidth="1"/>
    <col min="2" max="2" width="15.42578125" style="146" customWidth="1"/>
    <col min="3" max="3" width="19.5703125" style="146" customWidth="1"/>
    <col min="4" max="4" width="63.85546875" style="146" customWidth="1"/>
    <col min="5" max="5" width="21.7109375" style="146" customWidth="1"/>
    <col min="6" max="6" width="3.140625" style="117" customWidth="1"/>
    <col min="7" max="7" width="50.7109375" style="146" customWidth="1"/>
    <col min="8" max="8" width="50.5703125" style="146" customWidth="1"/>
    <col min="9" max="16384" width="8.7109375" style="146"/>
  </cols>
  <sheetData>
    <row r="1" spans="2:8" s="145" customFormat="1" ht="31.5" x14ac:dyDescent="0.25">
      <c r="B1" s="277" t="s">
        <v>0</v>
      </c>
      <c r="C1" s="277"/>
      <c r="D1" s="277"/>
      <c r="E1" s="277"/>
      <c r="F1" s="114"/>
      <c r="G1" s="215" t="s">
        <v>254</v>
      </c>
    </row>
    <row r="2" spans="2:8" s="145" customFormat="1" ht="15.75" x14ac:dyDescent="0.25">
      <c r="B2" s="277" t="s">
        <v>1</v>
      </c>
      <c r="C2" s="277"/>
      <c r="D2" s="277"/>
      <c r="E2" s="277"/>
      <c r="F2" s="114"/>
      <c r="G2" s="132"/>
    </row>
    <row r="3" spans="2:8" s="145" customFormat="1" ht="15.75" x14ac:dyDescent="0.25">
      <c r="B3" s="277" t="s">
        <v>22</v>
      </c>
      <c r="C3" s="277"/>
      <c r="D3" s="277"/>
      <c r="E3" s="277"/>
      <c r="F3" s="114"/>
      <c r="H3" s="146"/>
    </row>
    <row r="4" spans="2:8" s="145" customFormat="1" ht="15.75" x14ac:dyDescent="0.25">
      <c r="B4" s="277" t="s">
        <v>23</v>
      </c>
      <c r="C4" s="277"/>
      <c r="D4" s="277"/>
      <c r="E4" s="277"/>
      <c r="F4" s="114"/>
    </row>
    <row r="5" spans="2:8" s="145" customFormat="1" ht="15.75" x14ac:dyDescent="0.25">
      <c r="B5" s="277" t="s">
        <v>24</v>
      </c>
      <c r="C5" s="277"/>
      <c r="D5" s="277"/>
      <c r="E5" s="277"/>
      <c r="F5" s="114"/>
    </row>
    <row r="6" spans="2:8" s="145" customFormat="1" ht="31.15" customHeight="1" x14ac:dyDescent="0.25">
      <c r="B6" s="276" t="s">
        <v>4</v>
      </c>
      <c r="C6" s="276"/>
      <c r="D6" s="275"/>
      <c r="E6" s="275"/>
      <c r="F6" s="115"/>
    </row>
    <row r="7" spans="2:8" ht="32.1" customHeight="1" thickBot="1" x14ac:dyDescent="0.3">
      <c r="B7" s="147"/>
      <c r="C7" s="147"/>
      <c r="D7" s="144"/>
      <c r="E7" s="52" t="s">
        <v>15</v>
      </c>
      <c r="F7" s="116"/>
      <c r="G7" s="145"/>
    </row>
    <row r="8" spans="2:8" ht="19.5" thickBot="1" x14ac:dyDescent="0.35">
      <c r="B8" s="148"/>
      <c r="C8" s="148"/>
      <c r="D8" s="148"/>
      <c r="E8" s="149">
        <f>E114+E19+E121+E130</f>
        <v>144000</v>
      </c>
      <c r="G8" s="145"/>
    </row>
    <row r="9" spans="2:8" ht="34.5" customHeight="1" thickBot="1" x14ac:dyDescent="0.3">
      <c r="B9" s="52" t="s">
        <v>16</v>
      </c>
      <c r="C9" s="268" t="s">
        <v>25</v>
      </c>
      <c r="D9" s="269"/>
      <c r="E9" s="52" t="s">
        <v>26</v>
      </c>
      <c r="G9" s="265" t="s">
        <v>250</v>
      </c>
    </row>
    <row r="10" spans="2:8" ht="16.5" thickBot="1" x14ac:dyDescent="0.3">
      <c r="B10" s="150"/>
      <c r="C10" s="280" t="s">
        <v>27</v>
      </c>
      <c r="D10" s="281"/>
      <c r="E10" s="151">
        <f>SUM(E11:E18)</f>
        <v>144000</v>
      </c>
      <c r="F10" s="117">
        <f>SUM(F11:F129)</f>
        <v>144000</v>
      </c>
      <c r="G10" s="266"/>
    </row>
    <row r="11" spans="2:8" ht="15.75" x14ac:dyDescent="0.25">
      <c r="B11" s="152">
        <v>1</v>
      </c>
      <c r="C11" s="282" t="s">
        <v>28</v>
      </c>
      <c r="D11" s="283"/>
      <c r="E11" s="153">
        <f>SUMIFS($E$23:$E$138, $B$23:$B$138,MSC!K3)</f>
        <v>18000</v>
      </c>
      <c r="G11" s="266"/>
    </row>
    <row r="12" spans="2:8" ht="15.75" x14ac:dyDescent="0.25">
      <c r="B12" s="154">
        <v>2</v>
      </c>
      <c r="C12" s="272" t="s">
        <v>29</v>
      </c>
      <c r="D12" s="273"/>
      <c r="E12" s="155">
        <f>SUMIFS($E$23:$E$138, $B$23:$B$138,MSC!K4)</f>
        <v>18000</v>
      </c>
      <c r="G12" s="266"/>
    </row>
    <row r="13" spans="2:8" ht="15.75" x14ac:dyDescent="0.25">
      <c r="B13" s="154">
        <v>3</v>
      </c>
      <c r="C13" s="272" t="s">
        <v>30</v>
      </c>
      <c r="D13" s="273"/>
      <c r="E13" s="155">
        <f>SUMIFS($E$23:$E$138, $B$23:$B$138,MSC!K5)</f>
        <v>18000</v>
      </c>
      <c r="G13" s="266"/>
    </row>
    <row r="14" spans="2:8" ht="15.75" x14ac:dyDescent="0.25">
      <c r="B14" s="154">
        <v>4</v>
      </c>
      <c r="C14" s="272" t="s">
        <v>31</v>
      </c>
      <c r="D14" s="273"/>
      <c r="E14" s="155">
        <f>SUMIFS($E$23:$E$138, $B$23:$B$138,MSC!K6)</f>
        <v>18000</v>
      </c>
      <c r="G14" s="266"/>
    </row>
    <row r="15" spans="2:8" ht="15.75" x14ac:dyDescent="0.25">
      <c r="B15" s="154">
        <v>5</v>
      </c>
      <c r="C15" s="272" t="s">
        <v>32</v>
      </c>
      <c r="D15" s="273"/>
      <c r="E15" s="155">
        <f>SUMIFS($E$23:$E$138, $B$23:$B$138,MSC!K7)</f>
        <v>18000</v>
      </c>
      <c r="G15" s="266"/>
    </row>
    <row r="16" spans="2:8" ht="14.1" customHeight="1" x14ac:dyDescent="0.25">
      <c r="B16" s="154">
        <v>6</v>
      </c>
      <c r="C16" s="272" t="s">
        <v>33</v>
      </c>
      <c r="D16" s="273"/>
      <c r="E16" s="155">
        <f>SUMIFS($E$23:$E$138, $B$23:$B$138,MSC!K8)</f>
        <v>18000</v>
      </c>
      <c r="G16" s="266"/>
    </row>
    <row r="17" spans="2:7" ht="14.1" customHeight="1" x14ac:dyDescent="0.25">
      <c r="B17" s="154">
        <v>7</v>
      </c>
      <c r="C17" s="272" t="s">
        <v>34</v>
      </c>
      <c r="D17" s="273"/>
      <c r="E17" s="155">
        <f>SUMIFS($E$23:$E$138, $B$23:$B$138,MSC!K9)</f>
        <v>18000</v>
      </c>
      <c r="G17" s="266"/>
    </row>
    <row r="18" spans="2:7" ht="16.5" thickBot="1" x14ac:dyDescent="0.3">
      <c r="B18" s="154">
        <v>8</v>
      </c>
      <c r="C18" s="272" t="s">
        <v>35</v>
      </c>
      <c r="D18" s="273"/>
      <c r="E18" s="156">
        <f>SUMIFS($E$23:$E$138, $B$23:$B$138,MSC!K10)</f>
        <v>18000</v>
      </c>
      <c r="G18" s="266"/>
    </row>
    <row r="19" spans="2:7" ht="14.1" customHeight="1" thickBot="1" x14ac:dyDescent="0.3">
      <c r="B19" s="150"/>
      <c r="C19" s="270" t="s">
        <v>36</v>
      </c>
      <c r="D19" s="271"/>
      <c r="E19" s="157">
        <f>SUM(E20:E22)</f>
        <v>0</v>
      </c>
      <c r="G19" s="266"/>
    </row>
    <row r="20" spans="2:7" ht="14.1" customHeight="1" x14ac:dyDescent="0.25">
      <c r="B20" s="152">
        <v>1</v>
      </c>
      <c r="C20" s="284" t="s">
        <v>37</v>
      </c>
      <c r="D20" s="285"/>
      <c r="E20" s="155">
        <f>SUMIFS($E$23:$E$113, $B$23:$B$113,MSC!$K3)</f>
        <v>0</v>
      </c>
      <c r="G20" s="266"/>
    </row>
    <row r="21" spans="2:7" ht="14.1" customHeight="1" x14ac:dyDescent="0.25">
      <c r="B21" s="154">
        <v>2</v>
      </c>
      <c r="C21" s="278" t="s">
        <v>38</v>
      </c>
      <c r="D21" s="279"/>
      <c r="E21" s="155">
        <f>SUMIFS($E$23:$E$113, $B$23:$B$113,MSC!$K4)</f>
        <v>0</v>
      </c>
      <c r="G21" s="266"/>
    </row>
    <row r="22" spans="2:7" ht="14.1" customHeight="1" thickBot="1" x14ac:dyDescent="0.3">
      <c r="B22" s="161">
        <v>3</v>
      </c>
      <c r="C22" s="162" t="s">
        <v>39</v>
      </c>
      <c r="D22" s="162"/>
      <c r="E22" s="156">
        <f>SUMIFS($E$23:$E$113, $B$23:$B$113,MSC!$K5)</f>
        <v>0</v>
      </c>
      <c r="G22" s="266"/>
    </row>
    <row r="23" spans="2:7" ht="14.1" customHeight="1" thickBot="1" x14ac:dyDescent="0.3">
      <c r="B23" s="217">
        <f>'Sched B Deliverables Price'!B10</f>
        <v>1</v>
      </c>
      <c r="C23" s="163" t="str">
        <f>'Sched B Deliverables Price'!C10</f>
        <v>PM_PKG_01</v>
      </c>
      <c r="D23" s="164" t="str">
        <f>'Sched B Deliverables Price'!D10</f>
        <v xml:space="preserve">PM Project Initiation Package Total </v>
      </c>
      <c r="E23" s="165">
        <f>SUM(E24:E36)</f>
        <v>0</v>
      </c>
      <c r="F23" s="117">
        <f>'Sched B Deliverables Price'!E10</f>
        <v>0</v>
      </c>
      <c r="G23" s="266"/>
    </row>
    <row r="24" spans="2:7" ht="14.1" customHeight="1" x14ac:dyDescent="0.25">
      <c r="B24" s="202"/>
      <c r="C24" s="166" t="str">
        <f>'Sched B Deliverables Price'!C11</f>
        <v>AMA_01</v>
      </c>
      <c r="D24" s="167" t="str">
        <f>'Sched B Deliverables Price'!D11</f>
        <v xml:space="preserve">AMA Attestation and Agreement document </v>
      </c>
      <c r="E24" s="168">
        <f>'Sched B Deliverables Price'!E11</f>
        <v>0</v>
      </c>
      <c r="G24" s="266"/>
    </row>
    <row r="25" spans="2:7" ht="14.1" customHeight="1" x14ac:dyDescent="0.25">
      <c r="B25" s="219"/>
      <c r="C25" s="169" t="str">
        <f>'Sched B Deliverables Price'!C12</f>
        <v>PRJ_03</v>
      </c>
      <c r="D25" s="170" t="str">
        <f>'Sched B Deliverables Price'!D12</f>
        <v>Kick-off Presentation</v>
      </c>
      <c r="E25" s="171">
        <f>'Sched B Deliverables Price'!E12</f>
        <v>0</v>
      </c>
      <c r="G25" s="266"/>
    </row>
    <row r="26" spans="2:7" ht="14.1" customHeight="1" x14ac:dyDescent="0.25">
      <c r="B26" s="219"/>
      <c r="C26" s="169" t="str">
        <f>'Sched B Deliverables Price'!C13</f>
        <v>PRJ_05</v>
      </c>
      <c r="D26" s="170" t="str">
        <f>'Sched B Deliverables Price'!D13</f>
        <v>Contract Discovery Document</v>
      </c>
      <c r="E26" s="171">
        <f>'Sched B Deliverables Price'!E13</f>
        <v>0</v>
      </c>
      <c r="G26" s="266"/>
    </row>
    <row r="27" spans="2:7" ht="14.1" customHeight="1" x14ac:dyDescent="0.25">
      <c r="B27" s="219"/>
      <c r="C27" s="169" t="str">
        <f>'Sched B Deliverables Price'!C14</f>
        <v>PMP_01</v>
      </c>
      <c r="D27" s="170" t="str">
        <f>'Sched B Deliverables Price'!D14</f>
        <v>Project Management Plan</v>
      </c>
      <c r="E27" s="171">
        <f>'Sched B Deliverables Price'!E14</f>
        <v>0</v>
      </c>
      <c r="G27" s="266"/>
    </row>
    <row r="28" spans="2:7" ht="14.1" customHeight="1" x14ac:dyDescent="0.25">
      <c r="B28" s="219"/>
      <c r="C28" s="169" t="str">
        <f>'Sched B Deliverables Price'!C15</f>
        <v>PMP_02</v>
      </c>
      <c r="D28" s="170" t="str">
        <f>'Sched B Deliverables Price'!D15</f>
        <v>Project Initiation and Approach Plan</v>
      </c>
      <c r="E28" s="171">
        <f>'Sched B Deliverables Price'!E15</f>
        <v>0</v>
      </c>
      <c r="G28" s="266"/>
    </row>
    <row r="29" spans="2:7" ht="14.1" customHeight="1" x14ac:dyDescent="0.25">
      <c r="B29" s="219"/>
      <c r="C29" s="169" t="str">
        <f>'Sched B Deliverables Price'!C16</f>
        <v>PMP_03</v>
      </c>
      <c r="D29" s="170" t="str">
        <f>'Sched B Deliverables Price'!D16</f>
        <v>Quality Management Plan (QMP)</v>
      </c>
      <c r="E29" s="171">
        <f>'Sched B Deliverables Price'!E16</f>
        <v>0</v>
      </c>
      <c r="G29" s="266"/>
    </row>
    <row r="30" spans="2:7" ht="14.1" customHeight="1" x14ac:dyDescent="0.25">
      <c r="B30" s="219"/>
      <c r="C30" s="169" t="str">
        <f>'Sched B Deliverables Price'!C17</f>
        <v>PMP_04</v>
      </c>
      <c r="D30" s="170" t="str">
        <f>'Sched B Deliverables Price'!D17</f>
        <v>Communication Management Plan</v>
      </c>
      <c r="E30" s="171">
        <f>'Sched B Deliverables Price'!E17</f>
        <v>0</v>
      </c>
      <c r="G30" s="266"/>
    </row>
    <row r="31" spans="2:7" ht="14.1" customHeight="1" x14ac:dyDescent="0.25">
      <c r="B31" s="219"/>
      <c r="C31" s="169" t="str">
        <f>'Sched B Deliverables Price'!C18</f>
        <v>PMP_05</v>
      </c>
      <c r="D31" s="170" t="str">
        <f>'Sched B Deliverables Price'!D18</f>
        <v>Stakeholder Management Plan</v>
      </c>
      <c r="E31" s="171">
        <f>'Sched B Deliverables Price'!E18</f>
        <v>0</v>
      </c>
      <c r="G31" s="266"/>
    </row>
    <row r="32" spans="2:7" ht="14.1" customHeight="1" x14ac:dyDescent="0.25">
      <c r="B32" s="219"/>
      <c r="C32" s="169" t="str">
        <f>'Sched B Deliverables Price'!C19</f>
        <v>PMP_06</v>
      </c>
      <c r="D32" s="170" t="str">
        <f>'Sched B Deliverables Price'!D19</f>
        <v>Resource Management Plan</v>
      </c>
      <c r="E32" s="171">
        <f>'Sched B Deliverables Price'!E19</f>
        <v>0</v>
      </c>
      <c r="G32" s="266"/>
    </row>
    <row r="33" spans="2:7" ht="14.1" customHeight="1" x14ac:dyDescent="0.25">
      <c r="B33" s="219"/>
      <c r="C33" s="169" t="str">
        <f>'Sched B Deliverables Price'!C20</f>
        <v>REQ_01</v>
      </c>
      <c r="D33" s="170" t="str">
        <f>'Sched B Deliverables Price'!D20</f>
        <v>Requirements Validation Plan</v>
      </c>
      <c r="E33" s="171">
        <f>'Sched B Deliverables Price'!E20</f>
        <v>0</v>
      </c>
      <c r="G33" s="266"/>
    </row>
    <row r="34" spans="2:7" ht="14.1" customHeight="1" x14ac:dyDescent="0.25">
      <c r="B34" s="219"/>
      <c r="C34" s="169" t="str">
        <f>'Sched B Deliverables Price'!C21</f>
        <v>REQ_02</v>
      </c>
      <c r="D34" s="170" t="str">
        <f>'Sched B Deliverables Price'!D21</f>
        <v>GAP Analysis Document</v>
      </c>
      <c r="E34" s="171">
        <f>'Sched B Deliverables Price'!E21</f>
        <v>0</v>
      </c>
      <c r="G34" s="266"/>
    </row>
    <row r="35" spans="2:7" ht="13.15" customHeight="1" collapsed="1" x14ac:dyDescent="0.25">
      <c r="B35" s="219"/>
      <c r="C35" s="169" t="str">
        <f>'Sched B Deliverables Price'!C22</f>
        <v>DDI_02</v>
      </c>
      <c r="D35" s="170" t="str">
        <f>'Sched B Deliverables Price'!D22</f>
        <v>Concept of Operations</v>
      </c>
      <c r="E35" s="171">
        <f>'Sched B Deliverables Price'!E22</f>
        <v>0</v>
      </c>
      <c r="G35" s="266"/>
    </row>
    <row r="36" spans="2:7" ht="13.15" customHeight="1" thickBot="1" x14ac:dyDescent="0.3">
      <c r="B36" s="220"/>
      <c r="C36" s="169" t="str">
        <f>'Sched B Deliverables Price'!C23</f>
        <v>CHG_01</v>
      </c>
      <c r="D36" s="170" t="str">
        <f>'Sched B Deliverables Price'!D23</f>
        <v>Change Management Plan</v>
      </c>
      <c r="E36" s="171">
        <f>'Sched B Deliverables Price'!E23</f>
        <v>0</v>
      </c>
      <c r="G36" s="266"/>
    </row>
    <row r="37" spans="2:7" ht="13.15" customHeight="1" thickBot="1" x14ac:dyDescent="0.3">
      <c r="B37" s="150"/>
      <c r="C37" s="163" t="str">
        <f>'Sched B Deliverables Price'!C24</f>
        <v xml:space="preserve">PM Project Initiation Package Updates </v>
      </c>
      <c r="D37" s="164"/>
      <c r="E37" s="165">
        <f>SUM(E38:E40)</f>
        <v>0</v>
      </c>
      <c r="F37" s="117">
        <f>'Sched B Deliverables Price'!E24</f>
        <v>0</v>
      </c>
      <c r="G37" s="266"/>
    </row>
    <row r="38" spans="2:7" ht="13.15" customHeight="1" x14ac:dyDescent="0.25">
      <c r="B38" s="154">
        <f>'Sched B Deliverables Price'!B25</f>
        <v>1</v>
      </c>
      <c r="C38" s="172" t="str">
        <f>'Sched B Deliverables Price'!C25</f>
        <v>PM_PKG_01_U1</v>
      </c>
      <c r="D38" s="173" t="str">
        <f>'Sched B Deliverables Price'!D25</f>
        <v>PM Project Initiation Package Update - Contract Year 1</v>
      </c>
      <c r="E38" s="174">
        <f>'Sched B Deliverables Price'!E25</f>
        <v>0</v>
      </c>
      <c r="G38" s="266"/>
    </row>
    <row r="39" spans="2:7" ht="13.15" customHeight="1" x14ac:dyDescent="0.25">
      <c r="B39" s="154">
        <f>'Sched B Deliverables Price'!B26</f>
        <v>2</v>
      </c>
      <c r="C39" s="169" t="str">
        <f>'Sched B Deliverables Price'!C26</f>
        <v>PM_PKG_01_U2a</v>
      </c>
      <c r="D39" s="171" t="str">
        <f>'Sched B Deliverables Price'!D26</f>
        <v>PM Project Initiation Package Update - Contract Year 2 (1 of 2)</v>
      </c>
      <c r="E39" s="175">
        <f>'Sched B Deliverables Price'!E26</f>
        <v>0</v>
      </c>
      <c r="G39" s="266"/>
    </row>
    <row r="40" spans="2:7" ht="13.15" customHeight="1" thickBot="1" x14ac:dyDescent="0.3">
      <c r="B40" s="154">
        <f>'Sched B Deliverables Price'!B27</f>
        <v>2</v>
      </c>
      <c r="C40" s="169" t="str">
        <f>'Sched B Deliverables Price'!C27</f>
        <v>PM_PKG_01_U2b</v>
      </c>
      <c r="D40" s="171" t="str">
        <f>'Sched B Deliverables Price'!D27</f>
        <v xml:space="preserve">PM Project Initiation Package Update - Contract Year 2 (2 of 2) </v>
      </c>
      <c r="E40" s="175">
        <f>'Sched B Deliverables Price'!E27</f>
        <v>0</v>
      </c>
      <c r="G40" s="266"/>
    </row>
    <row r="41" spans="2:7" ht="13.15" customHeight="1" thickBot="1" x14ac:dyDescent="0.3">
      <c r="B41" s="217">
        <f>'Sched B Deliverables Price'!B28</f>
        <v>2</v>
      </c>
      <c r="C41" s="216" t="str">
        <f>'Sched B Deliverables Price'!C28</f>
        <v>PM_PKG_02</v>
      </c>
      <c r="D41" s="164" t="str">
        <f>'Sched B Deliverables Price'!D28</f>
        <v xml:space="preserve">PM Training Package Total </v>
      </c>
      <c r="E41" s="165">
        <f>SUM(E42:E44)</f>
        <v>0</v>
      </c>
      <c r="F41" s="117">
        <f>'Sched B Deliverables Price'!E28</f>
        <v>0</v>
      </c>
      <c r="G41" s="266"/>
    </row>
    <row r="42" spans="2:7" ht="13.15" customHeight="1" x14ac:dyDescent="0.25">
      <c r="B42" s="219"/>
      <c r="C42" s="172" t="str">
        <f>'Sched B Deliverables Price'!C29</f>
        <v>TRG_01</v>
      </c>
      <c r="D42" s="173" t="str">
        <f>'Sched B Deliverables Price'!D29</f>
        <v>Training and Knowledge Plan</v>
      </c>
      <c r="E42" s="174">
        <f>'Sched B Deliverables Price'!E29</f>
        <v>0</v>
      </c>
      <c r="G42" s="266"/>
    </row>
    <row r="43" spans="2:7" ht="13.15" customHeight="1" x14ac:dyDescent="0.25">
      <c r="B43" s="219"/>
      <c r="C43" s="169" t="str">
        <f>'Sched B Deliverables Price'!C30</f>
        <v>TRG_02</v>
      </c>
      <c r="D43" s="171" t="str">
        <f>'Sched B Deliverables Price'!D30</f>
        <v xml:space="preserve">Training Materials </v>
      </c>
      <c r="E43" s="175">
        <f>'Sched B Deliverables Price'!E30</f>
        <v>0</v>
      </c>
      <c r="G43" s="266"/>
    </row>
    <row r="44" spans="2:7" ht="13.15" customHeight="1" thickBot="1" x14ac:dyDescent="0.3">
      <c r="B44" s="219"/>
      <c r="C44" s="176" t="str">
        <f>'Sched B Deliverables Price'!C31</f>
        <v>TRG_03</v>
      </c>
      <c r="D44" s="177" t="str">
        <f>'Sched B Deliverables Price'!D31</f>
        <v xml:space="preserve">Training Curriculum </v>
      </c>
      <c r="E44" s="178">
        <f>'Sched B Deliverables Price'!E31</f>
        <v>0</v>
      </c>
      <c r="G44" s="266"/>
    </row>
    <row r="45" spans="2:7" ht="13.15" customHeight="1" thickBot="1" x14ac:dyDescent="0.3">
      <c r="B45" s="217">
        <f>'Sched B Deliverables Price'!B32</f>
        <v>2</v>
      </c>
      <c r="C45" s="163" t="str">
        <f>'Sched B Deliverables Price'!C32</f>
        <v xml:space="preserve">PM_PKG_03 </v>
      </c>
      <c r="D45" s="164" t="str">
        <f>'Sched B Deliverables Price'!D32</f>
        <v xml:space="preserve">PM Security Package Total </v>
      </c>
      <c r="E45" s="165">
        <f>SUM(E46:E48)</f>
        <v>0</v>
      </c>
      <c r="F45" s="117">
        <f>'Sched B Deliverables Price'!E32</f>
        <v>0</v>
      </c>
      <c r="G45" s="266"/>
    </row>
    <row r="46" spans="2:7" ht="13.15" customHeight="1" x14ac:dyDescent="0.25">
      <c r="B46" s="219"/>
      <c r="C46" s="172" t="str">
        <f>'Sched B Deliverables Price'!C33</f>
        <v>SEC_01</v>
      </c>
      <c r="D46" s="173" t="str">
        <f>'Sched B Deliverables Price'!D33</f>
        <v>System Security Plan (SSP)</v>
      </c>
      <c r="E46" s="174">
        <f>'Sched B Deliverables Price'!E33</f>
        <v>0</v>
      </c>
      <c r="G46" s="266"/>
    </row>
    <row r="47" spans="2:7" ht="13.15" customHeight="1" x14ac:dyDescent="0.25">
      <c r="B47" s="219"/>
      <c r="C47" s="169" t="str">
        <f>'Sched B Deliverables Price'!C34</f>
        <v>SEC_02</v>
      </c>
      <c r="D47" s="171" t="str">
        <f>'Sched B Deliverables Price'!D34</f>
        <v>Authorization Package</v>
      </c>
      <c r="E47" s="175">
        <f>'Sched B Deliverables Price'!E34</f>
        <v>0</v>
      </c>
      <c r="G47" s="266"/>
    </row>
    <row r="48" spans="2:7" ht="13.15" customHeight="1" thickBot="1" x14ac:dyDescent="0.3">
      <c r="B48" s="219"/>
      <c r="C48" s="180" t="str">
        <f>'Sched B Deliverables Price'!C35</f>
        <v xml:space="preserve">Authority to Operate Security Approval </v>
      </c>
      <c r="D48" s="177"/>
      <c r="E48" s="178">
        <f>'Sched B Deliverables Price'!E35</f>
        <v>0</v>
      </c>
      <c r="G48" s="266"/>
    </row>
    <row r="49" spans="2:7" ht="13.15" customHeight="1" thickBot="1" x14ac:dyDescent="0.3">
      <c r="B49" s="150"/>
      <c r="C49" s="165" t="str">
        <f>'Sched B Deliverables Price'!C36</f>
        <v xml:space="preserve">PM Security Package Updates </v>
      </c>
      <c r="D49" s="163"/>
      <c r="E49" s="165">
        <f>SUM(E50)</f>
        <v>0</v>
      </c>
      <c r="F49" s="117">
        <f>'Sched B Deliverables Price'!E36</f>
        <v>0</v>
      </c>
      <c r="G49" s="266"/>
    </row>
    <row r="50" spans="2:7" ht="13.15" customHeight="1" thickBot="1" x14ac:dyDescent="0.3">
      <c r="B50" s="154">
        <f>'Sched B Deliverables Price'!B37</f>
        <v>2</v>
      </c>
      <c r="C50" s="172" t="str">
        <f>'Sched B Deliverables Price'!C37</f>
        <v>PM_PKG_03_U1</v>
      </c>
      <c r="D50" s="173" t="str">
        <f>'Sched B Deliverables Price'!D37</f>
        <v>PM Security Package Update - Contract Year 2</v>
      </c>
      <c r="E50" s="174">
        <f>'Sched B Deliverables Price'!E37</f>
        <v>0</v>
      </c>
      <c r="G50" s="266"/>
    </row>
    <row r="51" spans="2:7" ht="13.15" customHeight="1" thickBot="1" x14ac:dyDescent="0.3">
      <c r="B51" s="217">
        <f>'Sched B Deliverables Price'!B38</f>
        <v>1</v>
      </c>
      <c r="C51" s="163" t="str">
        <f>'Sched B Deliverables Price'!C38</f>
        <v>PM_PKG_04</v>
      </c>
      <c r="D51" s="164" t="str">
        <f>'Sched B Deliverables Price'!D38</f>
        <v>PM DDI Package Contract Year 1 Total</v>
      </c>
      <c r="E51" s="165">
        <f>SUM(E52:E61)</f>
        <v>0</v>
      </c>
      <c r="F51" s="117">
        <f>'Sched B Deliverables Price'!E38</f>
        <v>0</v>
      </c>
      <c r="G51" s="266"/>
    </row>
    <row r="52" spans="2:7" ht="13.15" customHeight="1" x14ac:dyDescent="0.25">
      <c r="B52" s="219"/>
      <c r="C52" s="166" t="str">
        <f>'Sched B Deliverables Price'!C39</f>
        <v>COOP_01</v>
      </c>
      <c r="D52" s="181" t="str">
        <f>'Sched B Deliverables Price'!D39</f>
        <v xml:space="preserve">Continuity of Operations (COOP) </v>
      </c>
      <c r="E52" s="181">
        <f>'Sched B Deliverables Price'!E39</f>
        <v>0</v>
      </c>
      <c r="G52" s="266"/>
    </row>
    <row r="53" spans="2:7" ht="13.15" customHeight="1" x14ac:dyDescent="0.25">
      <c r="B53" s="219"/>
      <c r="C53" s="166" t="str">
        <f>'Sched B Deliverables Price'!C40</f>
        <v>DAT_01</v>
      </c>
      <c r="D53" s="181" t="str">
        <f>'Sched B Deliverables Price'!D40</f>
        <v>Data Management Plan (DMP)</v>
      </c>
      <c r="E53" s="181">
        <f>'Sched B Deliverables Price'!E40</f>
        <v>0</v>
      </c>
      <c r="G53" s="267"/>
    </row>
    <row r="54" spans="2:7" ht="13.15" customHeight="1" x14ac:dyDescent="0.25">
      <c r="B54" s="219"/>
      <c r="C54" s="166" t="str">
        <f>'Sched B Deliverables Price'!C41</f>
        <v>DAT_02</v>
      </c>
      <c r="D54" s="181" t="str">
        <f>'Sched B Deliverables Price'!D41</f>
        <v xml:space="preserve">Data Transfer and Conversion Management Plan </v>
      </c>
      <c r="E54" s="181">
        <f>'Sched B Deliverables Price'!E41</f>
        <v>0</v>
      </c>
    </row>
    <row r="55" spans="2:7" ht="13.15" customHeight="1" x14ac:dyDescent="0.25">
      <c r="B55" s="219"/>
      <c r="C55" s="166" t="str">
        <f>'Sched B Deliverables Price'!C42</f>
        <v>DAT_03</v>
      </c>
      <c r="D55" s="181" t="str">
        <f>'Sched B Deliverables Price'!D42</f>
        <v>Data Models</v>
      </c>
      <c r="E55" s="181">
        <f>'Sched B Deliverables Price'!E42</f>
        <v>0</v>
      </c>
    </row>
    <row r="56" spans="2:7" ht="13.15" customHeight="1" x14ac:dyDescent="0.25">
      <c r="B56" s="219"/>
      <c r="C56" s="166" t="str">
        <f>'Sched B Deliverables Price'!C43</f>
        <v>DAT_04</v>
      </c>
      <c r="D56" s="181" t="str">
        <f>'Sched B Deliverables Price'!D43</f>
        <v>Interface Control Document (ICD)</v>
      </c>
      <c r="E56" s="181">
        <f>'Sched B Deliverables Price'!E43</f>
        <v>0</v>
      </c>
    </row>
    <row r="57" spans="2:7" x14ac:dyDescent="0.25">
      <c r="B57" s="219"/>
      <c r="C57" s="166" t="str">
        <f>'Sched B Deliverables Price'!C44</f>
        <v>TUR_01</v>
      </c>
      <c r="D57" s="181" t="str">
        <f>'Sched B Deliverables Price'!D44</f>
        <v>Initial Turnover Management Plan</v>
      </c>
      <c r="E57" s="181">
        <f>'Sched B Deliverables Price'!E44</f>
        <v>0</v>
      </c>
    </row>
    <row r="58" spans="2:7" x14ac:dyDescent="0.25">
      <c r="B58" s="219"/>
      <c r="C58" s="166" t="str">
        <f>'Sched B Deliverables Price'!C45</f>
        <v>DDI_01</v>
      </c>
      <c r="D58" s="181" t="str">
        <f>'Sched B Deliverables Price'!D45</f>
        <v>Detailed Technical Architecture Package (DTAP)</v>
      </c>
      <c r="E58" s="181">
        <f>'Sched B Deliverables Price'!E45</f>
        <v>0</v>
      </c>
    </row>
    <row r="59" spans="2:7" x14ac:dyDescent="0.25">
      <c r="B59" s="219"/>
      <c r="C59" s="166" t="str">
        <f>'Sched B Deliverables Price'!C46</f>
        <v>DDI_03</v>
      </c>
      <c r="D59" s="181" t="str">
        <f>'Sched B Deliverables Price'!D46</f>
        <v>Configuration Management Plan (CMP)</v>
      </c>
      <c r="E59" s="181">
        <f>'Sched B Deliverables Price'!E46</f>
        <v>0</v>
      </c>
    </row>
    <row r="60" spans="2:7" x14ac:dyDescent="0.25">
      <c r="B60" s="219"/>
      <c r="C60" s="166" t="str">
        <f>'Sched B Deliverables Price'!C47</f>
        <v>DDI_05</v>
      </c>
      <c r="D60" s="181" t="str">
        <f>'Sched B Deliverables Price'!D47</f>
        <v>Detailed Product Design</v>
      </c>
      <c r="E60" s="181">
        <f>'Sched B Deliverables Price'!E47</f>
        <v>0</v>
      </c>
    </row>
    <row r="61" spans="2:7" ht="15.75" thickBot="1" x14ac:dyDescent="0.3">
      <c r="B61" s="219"/>
      <c r="C61" s="166" t="str">
        <f>'Sched B Deliverables Price'!C48</f>
        <v>DRP_01</v>
      </c>
      <c r="D61" s="181" t="str">
        <f>'Sched B Deliverables Price'!D48</f>
        <v>Disaster Recovery Plan (DRP)</v>
      </c>
      <c r="E61" s="181">
        <f>'Sched B Deliverables Price'!E48</f>
        <v>0</v>
      </c>
    </row>
    <row r="62" spans="2:7" ht="15.75" collapsed="1" thickBot="1" x14ac:dyDescent="0.3">
      <c r="B62" s="150"/>
      <c r="C62" s="163" t="str">
        <f>'Sched B Deliverables Price'!C49</f>
        <v xml:space="preserve">PM DDI Package Updates </v>
      </c>
      <c r="D62" s="164"/>
      <c r="E62" s="165">
        <f>SUM(E63:E65)</f>
        <v>0</v>
      </c>
    </row>
    <row r="63" spans="2:7" x14ac:dyDescent="0.25">
      <c r="B63" s="154">
        <f>'Sched B Deliverables Price'!B50</f>
        <v>1</v>
      </c>
      <c r="C63" s="172" t="str">
        <f>'Sched B Deliverables Price'!C50</f>
        <v>PM_PKG_04 _U1</v>
      </c>
      <c r="D63" s="173" t="str">
        <f>'Sched B Deliverables Price'!D50</f>
        <v>PM DDI Package Update - Contract Year 1</v>
      </c>
      <c r="E63" s="174">
        <f>'Sched B Deliverables Price'!E50</f>
        <v>0</v>
      </c>
    </row>
    <row r="64" spans="2:7" x14ac:dyDescent="0.25">
      <c r="B64" s="154">
        <f>'Sched B Deliverables Price'!B51</f>
        <v>2</v>
      </c>
      <c r="C64" s="169" t="str">
        <f>'Sched B Deliverables Price'!C51</f>
        <v>PM_PKG_04_U2a</v>
      </c>
      <c r="D64" s="171" t="str">
        <f>'Sched B Deliverables Price'!D51</f>
        <v xml:space="preserve">PM DDI Package Update - Contract Year 2 (1 of 2) </v>
      </c>
      <c r="E64" s="175">
        <f>'Sched B Deliverables Price'!E51</f>
        <v>0</v>
      </c>
      <c r="F64" s="117">
        <f>'Sched B Deliverables Price'!E49</f>
        <v>0</v>
      </c>
    </row>
    <row r="65" spans="2:6" ht="15.75" thickBot="1" x14ac:dyDescent="0.3">
      <c r="B65" s="154">
        <f>'Sched B Deliverables Price'!B52</f>
        <v>2</v>
      </c>
      <c r="C65" s="169" t="str">
        <f>'Sched B Deliverables Price'!C52</f>
        <v>PM_PKG_04_U2b</v>
      </c>
      <c r="D65" s="171" t="str">
        <f>'Sched B Deliverables Price'!D52</f>
        <v xml:space="preserve">PM DDI Package Update - Contract Year 2 (2 of 2) </v>
      </c>
      <c r="E65" s="175">
        <f>'Sched B Deliverables Price'!E52</f>
        <v>0</v>
      </c>
    </row>
    <row r="66" spans="2:6" ht="15.75" thickBot="1" x14ac:dyDescent="0.3">
      <c r="B66" s="217">
        <f>'Sched B Deliverables Price'!B53</f>
        <v>2</v>
      </c>
      <c r="C66" s="163" t="str">
        <f>'Sched B Deliverables Price'!C53</f>
        <v>PM_PKG_04a</v>
      </c>
      <c r="D66" s="164" t="str">
        <f>'Sched B Deliverables Price'!D53</f>
        <v>PM DDI Package Contract Year 2 Total</v>
      </c>
      <c r="E66" s="165">
        <f>'Sched B Deliverables Price'!E53</f>
        <v>0</v>
      </c>
    </row>
    <row r="67" spans="2:6" x14ac:dyDescent="0.25">
      <c r="B67" s="202"/>
      <c r="C67" s="169" t="str">
        <f>'Sched B Deliverables Price'!C54</f>
        <v>RPT_01</v>
      </c>
      <c r="D67" s="171" t="str">
        <f>'Sched B Deliverables Price'!D54</f>
        <v>Report Library Reconciliation Document</v>
      </c>
      <c r="E67" s="175">
        <f>'Sched B Deliverables Price'!E54</f>
        <v>0</v>
      </c>
    </row>
    <row r="68" spans="2:6" ht="15.75" thickBot="1" x14ac:dyDescent="0.3">
      <c r="B68" s="220"/>
      <c r="C68" s="169" t="str">
        <f>'Sched B Deliverables Price'!C55</f>
        <v>TUS_03</v>
      </c>
      <c r="D68" s="171" t="str">
        <f>'Sched B Deliverables Price'!D55</f>
        <v>Service Desk User Manual</v>
      </c>
      <c r="E68" s="175">
        <f>'Sched B Deliverables Price'!E55</f>
        <v>0</v>
      </c>
      <c r="F68" s="117">
        <f>'Sched B Deliverables Price'!E56</f>
        <v>0</v>
      </c>
    </row>
    <row r="69" spans="2:6" ht="15.75" collapsed="1" thickBot="1" x14ac:dyDescent="0.3">
      <c r="B69" s="217">
        <f>'Sched B Deliverables Price'!B56</f>
        <v>1</v>
      </c>
      <c r="C69" s="163" t="str">
        <f>'Sched B Deliverables Price'!C56</f>
        <v>PM_PKG_05</v>
      </c>
      <c r="D69" s="164" t="str">
        <f>'Sched B Deliverables Price'!D56</f>
        <v>PM Testing Package Total</v>
      </c>
      <c r="E69" s="165">
        <f>SUM(E70:E72)</f>
        <v>0</v>
      </c>
    </row>
    <row r="70" spans="2:6" x14ac:dyDescent="0.25">
      <c r="B70" s="219"/>
      <c r="C70" s="172" t="str">
        <f>'Sched B Deliverables Price'!C57</f>
        <v>TST_01</v>
      </c>
      <c r="D70" s="173" t="str">
        <f>'Sched B Deliverables Price'!D57</f>
        <v>Test Evaluation and Management Plan (TEMP)</v>
      </c>
      <c r="E70" s="174">
        <f>'Sched B Deliverables Price'!E57</f>
        <v>0</v>
      </c>
    </row>
    <row r="71" spans="2:6" x14ac:dyDescent="0.25">
      <c r="B71" s="219"/>
      <c r="C71" s="169" t="str">
        <f>'Sched B Deliverables Price'!C58</f>
        <v>TST_02</v>
      </c>
      <c r="D71" s="171" t="str">
        <f>'Sched B Deliverables Price'!D58</f>
        <v xml:space="preserve">Detailed Test Plan </v>
      </c>
      <c r="E71" s="175">
        <f>'Sched B Deliverables Price'!E58</f>
        <v>0</v>
      </c>
    </row>
    <row r="72" spans="2:6" ht="15.75" thickBot="1" x14ac:dyDescent="0.3">
      <c r="B72" s="219"/>
      <c r="C72" s="176" t="str">
        <f>'Sched B Deliverables Price'!C59</f>
        <v>TST_03</v>
      </c>
      <c r="D72" s="177" t="str">
        <f>'Sched B Deliverables Price'!D59</f>
        <v>Test Phase Acceptance Package</v>
      </c>
      <c r="E72" s="178">
        <f>'Sched B Deliverables Price'!E59</f>
        <v>0</v>
      </c>
      <c r="F72" s="117">
        <f>'Sched B Deliverables Price'!E60</f>
        <v>0</v>
      </c>
    </row>
    <row r="73" spans="2:6" ht="15.75" thickBot="1" x14ac:dyDescent="0.3">
      <c r="B73" s="150"/>
      <c r="C73" s="165" t="str">
        <f>'Sched B Deliverables Price'!C60</f>
        <v xml:space="preserve">PM Testing Package Updates </v>
      </c>
      <c r="D73" s="163"/>
      <c r="E73" s="165">
        <f>SUM(E74)</f>
        <v>0</v>
      </c>
    </row>
    <row r="74" spans="2:6" ht="15.75" thickBot="1" x14ac:dyDescent="0.3">
      <c r="B74" s="154">
        <f>'Sched B Deliverables Price'!B61</f>
        <v>2</v>
      </c>
      <c r="C74" s="172" t="str">
        <f>'Sched B Deliverables Price'!C61</f>
        <v>PM_PKG_05_U1</v>
      </c>
      <c r="D74" s="173" t="str">
        <f>'Sched B Deliverables Price'!D61</f>
        <v>PM Testing Package Update - Contract Year 2</v>
      </c>
      <c r="E74" s="174">
        <f>'Sched B Deliverables Price'!E61</f>
        <v>0</v>
      </c>
      <c r="F74" s="117">
        <f>'Sched B Deliverables Price'!E62</f>
        <v>0</v>
      </c>
    </row>
    <row r="75" spans="2:6" ht="15.75" thickBot="1" x14ac:dyDescent="0.3">
      <c r="B75" s="217">
        <f>'Sched B Deliverables Price'!B62</f>
        <v>2</v>
      </c>
      <c r="C75" s="163" t="str">
        <f>'Sched B Deliverables Price'!C62</f>
        <v>PM_PKG_06</v>
      </c>
      <c r="D75" s="164" t="str">
        <f>'Sched B Deliverables Price'!D62</f>
        <v>PM Implementation Package Total</v>
      </c>
      <c r="E75" s="165">
        <f>SUM(E76:E91)</f>
        <v>0</v>
      </c>
    </row>
    <row r="76" spans="2:6" x14ac:dyDescent="0.25">
      <c r="B76" s="219"/>
      <c r="C76" s="172" t="str">
        <f>'Sched B Deliverables Price'!C63</f>
        <v>PM_01</v>
      </c>
      <c r="D76" s="173" t="str">
        <f>'Sched B Deliverables Price'!D63</f>
        <v xml:space="preserve">CHOW Transition Plan Template </v>
      </c>
      <c r="E76" s="174">
        <f>'Sched B Deliverables Price'!E63</f>
        <v>0</v>
      </c>
    </row>
    <row r="77" spans="2:6" collapsed="1" x14ac:dyDescent="0.25">
      <c r="B77" s="219"/>
      <c r="C77" s="169" t="str">
        <f>'Sched B Deliverables Price'!C64</f>
        <v>PM_02</v>
      </c>
      <c r="D77" s="171" t="str">
        <f>'Sched B Deliverables Price'!D64</f>
        <v>Provider Disenrollment Package Template and Documentation</v>
      </c>
      <c r="E77" s="175">
        <f>'Sched B Deliverables Price'!E64</f>
        <v>0</v>
      </c>
    </row>
    <row r="78" spans="2:6" x14ac:dyDescent="0.25">
      <c r="B78" s="219"/>
      <c r="C78" s="169" t="str">
        <f>'Sched B Deliverables Price'!C65</f>
        <v>PM_03</v>
      </c>
      <c r="D78" s="171" t="str">
        <f>'Sched B Deliverables Price'!D65</f>
        <v>Provider Management Operations Manual and Desk Procedures</v>
      </c>
      <c r="E78" s="175">
        <f>'Sched B Deliverables Price'!E65</f>
        <v>0</v>
      </c>
    </row>
    <row r="79" spans="2:6" x14ac:dyDescent="0.25">
      <c r="B79" s="219"/>
      <c r="C79" s="169" t="str">
        <f>'Sched B Deliverables Price'!C66</f>
        <v>PM_04</v>
      </c>
      <c r="D79" s="171" t="str">
        <f>'Sched B Deliverables Price'!D66</f>
        <v xml:space="preserve">Standard Correspondence Templates </v>
      </c>
      <c r="E79" s="175">
        <f>'Sched B Deliverables Price'!E66</f>
        <v>0</v>
      </c>
    </row>
    <row r="80" spans="2:6" x14ac:dyDescent="0.25">
      <c r="B80" s="219"/>
      <c r="C80" s="169" t="str">
        <f>'Sched B Deliverables Price'!C67</f>
        <v>PM_08</v>
      </c>
      <c r="D80" s="171" t="str">
        <f>'Sched B Deliverables Price'!D67</f>
        <v xml:space="preserve">Performance Improvement Action Plan Template </v>
      </c>
      <c r="E80" s="175">
        <f>'Sched B Deliverables Price'!E67</f>
        <v>0</v>
      </c>
    </row>
    <row r="81" spans="2:6" x14ac:dyDescent="0.25">
      <c r="B81" s="219"/>
      <c r="C81" s="169" t="str">
        <f>'Sched B Deliverables Price'!C68</f>
        <v>PM_09</v>
      </c>
      <c r="D81" s="171" t="str">
        <f>'Sched B Deliverables Price'!D68</f>
        <v>Provider Application Quality Assurance Plan</v>
      </c>
      <c r="E81" s="175">
        <f>'Sched B Deliverables Price'!E68</f>
        <v>0</v>
      </c>
    </row>
    <row r="82" spans="2:6" ht="14.1" customHeight="1" x14ac:dyDescent="0.25">
      <c r="B82" s="219"/>
      <c r="C82" s="169" t="str">
        <f>'Sched B Deliverables Price'!C69</f>
        <v>RPT_02</v>
      </c>
      <c r="D82" s="171" t="str">
        <f>'Sched B Deliverables Price'!D69</f>
        <v>Report Catalog</v>
      </c>
      <c r="E82" s="175">
        <f>'Sched B Deliverables Price'!E69</f>
        <v>0</v>
      </c>
    </row>
    <row r="83" spans="2:6" x14ac:dyDescent="0.25">
      <c r="B83" s="219"/>
      <c r="C83" s="169" t="str">
        <f>'Sched B Deliverables Price'!C70</f>
        <v>DDI_06</v>
      </c>
      <c r="D83" s="171" t="str">
        <f>'Sched B Deliverables Price'!D70</f>
        <v xml:space="preserve">Implementation Management Plan - System </v>
      </c>
      <c r="E83" s="175">
        <f>'Sched B Deliverables Price'!E70</f>
        <v>0</v>
      </c>
    </row>
    <row r="84" spans="2:6" ht="13.15" customHeight="1" x14ac:dyDescent="0.25">
      <c r="B84" s="219"/>
      <c r="C84" s="169" t="str">
        <f>'Sched B Deliverables Price'!C71</f>
        <v>DDI_07</v>
      </c>
      <c r="D84" s="171" t="str">
        <f>'Sched B Deliverables Price'!D71</f>
        <v>Implementation Management Plan - Operations</v>
      </c>
      <c r="E84" s="175">
        <f>'Sched B Deliverables Price'!E71</f>
        <v>0</v>
      </c>
    </row>
    <row r="85" spans="2:6" ht="13.15" customHeight="1" x14ac:dyDescent="0.25">
      <c r="B85" s="219"/>
      <c r="C85" s="169" t="str">
        <f>'Sched B Deliverables Price'!C72</f>
        <v>DDI_08</v>
      </c>
      <c r="D85" s="171" t="str">
        <f>'Sched B Deliverables Price'!D72</f>
        <v>Deployment Plan</v>
      </c>
      <c r="E85" s="175">
        <f>'Sched B Deliverables Price'!E72</f>
        <v>0</v>
      </c>
    </row>
    <row r="86" spans="2:6" x14ac:dyDescent="0.25">
      <c r="B86" s="219"/>
      <c r="C86" s="169" t="str">
        <f>'Sched B Deliverables Price'!C73</f>
        <v>OPS_01</v>
      </c>
      <c r="D86" s="171" t="str">
        <f>'Sched B Deliverables Price'!D73</f>
        <v>Environmental Monitoring Plan (EMP)</v>
      </c>
      <c r="E86" s="175">
        <f>'Sched B Deliverables Price'!E73</f>
        <v>0</v>
      </c>
    </row>
    <row r="87" spans="2:6" collapsed="1" x14ac:dyDescent="0.25">
      <c r="B87" s="219"/>
      <c r="C87" s="169" t="str">
        <f>'Sched B Deliverables Price'!C74</f>
        <v>OPS_02</v>
      </c>
      <c r="D87" s="171" t="str">
        <f>'Sched B Deliverables Price'!D74</f>
        <v xml:space="preserve">Environmental Monitoring Dashboard  </v>
      </c>
      <c r="E87" s="175">
        <f>'Sched B Deliverables Price'!E74</f>
        <v>0</v>
      </c>
    </row>
    <row r="88" spans="2:6" x14ac:dyDescent="0.25">
      <c r="B88" s="219"/>
      <c r="C88" s="169" t="str">
        <f>'Sched B Deliverables Price'!C75</f>
        <v>OPS_05</v>
      </c>
      <c r="D88" s="171" t="str">
        <f>'Sched B Deliverables Price'!D75</f>
        <v>System User Manual</v>
      </c>
      <c r="E88" s="175">
        <f>'Sched B Deliverables Price'!E75</f>
        <v>0</v>
      </c>
    </row>
    <row r="89" spans="2:6" x14ac:dyDescent="0.25">
      <c r="B89" s="219"/>
      <c r="C89" s="182" t="str">
        <f>'Sched B Deliverables Price'!C76</f>
        <v xml:space="preserve">PM Training Complete </v>
      </c>
      <c r="D89" s="171"/>
      <c r="E89" s="175">
        <f>'Sched B Deliverables Price'!E76</f>
        <v>0</v>
      </c>
    </row>
    <row r="90" spans="2:6" x14ac:dyDescent="0.25">
      <c r="B90" s="219"/>
      <c r="C90" s="182" t="str">
        <f>'Sched B Deliverables Price'!C77</f>
        <v xml:space="preserve">Testing Complete </v>
      </c>
      <c r="D90" s="171"/>
      <c r="E90" s="175">
        <f>'Sched B Deliverables Price'!E77</f>
        <v>0</v>
      </c>
    </row>
    <row r="91" spans="2:6" ht="15.75" thickBot="1" x14ac:dyDescent="0.3">
      <c r="B91" s="219"/>
      <c r="C91" s="180" t="str">
        <f>'Sched B Deliverables Price'!C78</f>
        <v xml:space="preserve">Alabama Medicaid Acceptance of Solution - System Go-live </v>
      </c>
      <c r="D91" s="177"/>
      <c r="E91" s="178">
        <f>'Sched B Deliverables Price'!E78</f>
        <v>0</v>
      </c>
      <c r="F91" s="117">
        <f>'Sched B Deliverables Price'!E79</f>
        <v>0</v>
      </c>
    </row>
    <row r="92" spans="2:6" ht="15.75" thickBot="1" x14ac:dyDescent="0.3">
      <c r="B92" s="217">
        <f>'Sched B Deliverables Price'!B79</f>
        <v>3</v>
      </c>
      <c r="C92" s="163" t="str">
        <f>'Sched B Deliverables Price'!C79</f>
        <v>PM_PKG_07</v>
      </c>
      <c r="D92" s="164" t="str">
        <f>'Sched B Deliverables Price'!D79</f>
        <v>PM Certification Package Total</v>
      </c>
      <c r="E92" s="165">
        <f>SUM(E93:E98)</f>
        <v>0</v>
      </c>
    </row>
    <row r="93" spans="2:6" x14ac:dyDescent="0.25">
      <c r="B93" s="219"/>
      <c r="C93" s="172" t="str">
        <f>'Sched B Deliverables Price'!C80</f>
        <v>CRT_01</v>
      </c>
      <c r="D93" s="173" t="str">
        <f>'Sched B Deliverables Price'!D80</f>
        <v xml:space="preserve">Certification  Management Plan </v>
      </c>
      <c r="E93" s="174">
        <f>'Sched B Deliverables Price'!E80</f>
        <v>0</v>
      </c>
    </row>
    <row r="94" spans="2:6" collapsed="1" x14ac:dyDescent="0.25">
      <c r="B94" s="219"/>
      <c r="C94" s="169" t="str">
        <f>'Sched B Deliverables Price'!C81</f>
        <v>CRT_02</v>
      </c>
      <c r="D94" s="171" t="str">
        <f>'Sched B Deliverables Price'!D81</f>
        <v>Alabama Operational Report Workbook</v>
      </c>
      <c r="E94" s="175">
        <f>'Sched B Deliverables Price'!E81</f>
        <v>0</v>
      </c>
    </row>
    <row r="95" spans="2:6" x14ac:dyDescent="0.25">
      <c r="B95" s="219"/>
      <c r="C95" s="169" t="str">
        <f>'Sched B Deliverables Price'!C82</f>
        <v>CRT_03</v>
      </c>
      <c r="D95" s="171" t="str">
        <f>'Sched B Deliverables Price'!D82</f>
        <v xml:space="preserve">Operational Readiness Review Evidence, Documentation, and Support </v>
      </c>
      <c r="E95" s="175">
        <f>'Sched B Deliverables Price'!E82</f>
        <v>0</v>
      </c>
    </row>
    <row r="96" spans="2:6" x14ac:dyDescent="0.25">
      <c r="B96" s="219"/>
      <c r="C96" s="169" t="str">
        <f>'Sched B Deliverables Price'!C83</f>
        <v>CRT_04</v>
      </c>
      <c r="D96" s="171" t="str">
        <f>'Sched B Deliverables Price'!D83</f>
        <v>Certification Review Evidence, Documentation, and Support</v>
      </c>
      <c r="E96" s="175">
        <f>'Sched B Deliverables Price'!E83</f>
        <v>0</v>
      </c>
    </row>
    <row r="97" spans="2:6" x14ac:dyDescent="0.25">
      <c r="B97" s="219"/>
      <c r="C97" s="169" t="str">
        <f>'Sched B Deliverables Price'!C84</f>
        <v>CRT_05</v>
      </c>
      <c r="D97" s="171" t="str">
        <f>'Sched B Deliverables Price'!D84</f>
        <v xml:space="preserve">Certification Support and Turnover Plan </v>
      </c>
      <c r="E97" s="175">
        <f>'Sched B Deliverables Price'!E84</f>
        <v>0</v>
      </c>
    </row>
    <row r="98" spans="2:6" ht="15.75" thickBot="1" x14ac:dyDescent="0.3">
      <c r="B98" s="219"/>
      <c r="C98" s="180" t="str">
        <f>'Sched B Deliverables Price'!C85</f>
        <v xml:space="preserve">Federal Certification </v>
      </c>
      <c r="D98" s="177"/>
      <c r="E98" s="178">
        <f>'Sched B Deliverables Price'!E85</f>
        <v>0</v>
      </c>
      <c r="F98" s="118">
        <f>'Sched B Deliverables Price'!E86</f>
        <v>0</v>
      </c>
    </row>
    <row r="99" spans="2:6" ht="15.75" thickBot="1" x14ac:dyDescent="0.3">
      <c r="B99" s="217">
        <f>'Sched B Deliverables Price'!B86</f>
        <v>2</v>
      </c>
      <c r="C99" s="183" t="str">
        <f>'Sched B Deliverables Price'!C86</f>
        <v>PM_PKG_08</v>
      </c>
      <c r="D99" s="184" t="str">
        <f>'Sched B Deliverables Price'!D86</f>
        <v>PM Operations Package Total</v>
      </c>
      <c r="E99" s="185">
        <f>SUM(E100:E105)</f>
        <v>0</v>
      </c>
    </row>
    <row r="100" spans="2:6" x14ac:dyDescent="0.25">
      <c r="B100" s="219"/>
      <c r="C100" s="172" t="str">
        <f>'Sched B Deliverables Price'!C87</f>
        <v>PFM_01</v>
      </c>
      <c r="D100" s="173" t="str">
        <f>'Sched B Deliverables Price'!D87</f>
        <v>System Health Dashboard</v>
      </c>
      <c r="E100" s="174">
        <f>'Sched B Deliverables Price'!E87</f>
        <v>0</v>
      </c>
    </row>
    <row r="101" spans="2:6" x14ac:dyDescent="0.25">
      <c r="B101" s="219"/>
      <c r="C101" s="169" t="str">
        <f>'Sched B Deliverables Price'!C88</f>
        <v>PFM_02</v>
      </c>
      <c r="D101" s="171" t="str">
        <f>'Sched B Deliverables Price'!D88</f>
        <v>CMS Metrics, SLAs, and KPIs Dashboard</v>
      </c>
      <c r="E101" s="175">
        <f>'Sched B Deliverables Price'!E88</f>
        <v>0</v>
      </c>
    </row>
    <row r="102" spans="2:6" x14ac:dyDescent="0.25">
      <c r="B102" s="219"/>
      <c r="C102" s="169" t="str">
        <f>'Sched B Deliverables Price'!C89</f>
        <v>OPS_03</v>
      </c>
      <c r="D102" s="171" t="str">
        <f>'Sched B Deliverables Price'!D89</f>
        <v>Operations Management Plan</v>
      </c>
      <c r="E102" s="175">
        <f>'Sched B Deliverables Price'!E89</f>
        <v>0</v>
      </c>
    </row>
    <row r="103" spans="2:6" x14ac:dyDescent="0.25">
      <c r="B103" s="219"/>
      <c r="C103" s="169" t="str">
        <f>'Sched B Deliverables Price'!C90</f>
        <v>OPS_04</v>
      </c>
      <c r="D103" s="171" t="str">
        <f>'Sched B Deliverables Price'!D90</f>
        <v>System Operations Manual</v>
      </c>
      <c r="E103" s="175">
        <f>'Sched B Deliverables Price'!E90</f>
        <v>0</v>
      </c>
    </row>
    <row r="104" spans="2:6" x14ac:dyDescent="0.25">
      <c r="B104" s="219"/>
      <c r="C104" s="169" t="str">
        <f>'Sched B Deliverables Price'!C91</f>
        <v>TUS_01</v>
      </c>
      <c r="D104" s="171" t="str">
        <f>'Sched B Deliverables Price'!D91</f>
        <v>Service Desk Management Plan</v>
      </c>
      <c r="E104" s="175">
        <f>'Sched B Deliverables Price'!E91</f>
        <v>0</v>
      </c>
    </row>
    <row r="105" spans="2:6" ht="15.75" thickBot="1" x14ac:dyDescent="0.3">
      <c r="B105" s="219"/>
      <c r="C105" s="176" t="str">
        <f>'Sched B Deliverables Price'!C92</f>
        <v>TUS_02</v>
      </c>
      <c r="D105" s="177" t="str">
        <f>'Sched B Deliverables Price'!D92</f>
        <v xml:space="preserve">Service Desk Standard Operating Procedures  </v>
      </c>
      <c r="E105" s="178">
        <f>'Sched B Deliverables Price'!E92</f>
        <v>0</v>
      </c>
      <c r="F105" s="117">
        <f>'Sched B Deliverables Price'!E93</f>
        <v>0</v>
      </c>
    </row>
    <row r="106" spans="2:6" ht="15.75" thickBot="1" x14ac:dyDescent="0.3">
      <c r="B106" s="217">
        <f>'Sched B Deliverables Price'!B93</f>
        <v>1</v>
      </c>
      <c r="C106" s="186" t="str">
        <f>'Sched B Deliverables Price'!C93</f>
        <v>PM_PKG_09</v>
      </c>
      <c r="D106" s="187" t="str">
        <f>'Sched B Deliverables Price'!D93</f>
        <v>PM Metrics &amp; Reporting Package</v>
      </c>
      <c r="E106" s="188">
        <f>SUM(E107:E110)</f>
        <v>0</v>
      </c>
    </row>
    <row r="107" spans="2:6" x14ac:dyDescent="0.25">
      <c r="B107" s="219"/>
      <c r="C107" s="172" t="str">
        <f>'Sched B Deliverables Price'!C94</f>
        <v>PRJ_01</v>
      </c>
      <c r="D107" s="173" t="str">
        <f>'Sched B Deliverables Price'!D94</f>
        <v>Project Progress Report</v>
      </c>
      <c r="E107" s="174">
        <f>'Sched B Deliverables Price'!E94</f>
        <v>0</v>
      </c>
    </row>
    <row r="108" spans="2:6" x14ac:dyDescent="0.25">
      <c r="B108" s="219"/>
      <c r="C108" s="169" t="str">
        <f>'Sched B Deliverables Price'!C95</f>
        <v>PRJ_02</v>
      </c>
      <c r="D108" s="171" t="str">
        <f>'Sched B Deliverables Price'!D95</f>
        <v>Project Status Report</v>
      </c>
      <c r="E108" s="175">
        <f>'Sched B Deliverables Price'!E95</f>
        <v>0</v>
      </c>
    </row>
    <row r="109" spans="2:6" x14ac:dyDescent="0.25">
      <c r="B109" s="219"/>
      <c r="C109" s="169" t="str">
        <f>'Sched B Deliverables Price'!C96</f>
        <v>REQ_03</v>
      </c>
      <c r="D109" s="171" t="str">
        <f>'Sched B Deliverables Price'!D96</f>
        <v>Requirement Traceability Matrix</v>
      </c>
      <c r="E109" s="175">
        <f>'Sched B Deliverables Price'!E96</f>
        <v>0</v>
      </c>
    </row>
    <row r="110" spans="2:6" ht="15.75" collapsed="1" thickBot="1" x14ac:dyDescent="0.3">
      <c r="B110" s="219"/>
      <c r="C110" s="189" t="str">
        <f>'Sched B Deliverables Price'!C97</f>
        <v>PRJ_04</v>
      </c>
      <c r="D110" s="190" t="str">
        <f>'Sched B Deliverables Price'!D97</f>
        <v>Project Schedule</v>
      </c>
      <c r="E110" s="191">
        <f>'Sched B Deliverables Price'!E97</f>
        <v>0</v>
      </c>
      <c r="F110" s="117">
        <f>'Sched B Deliverables Price'!E98</f>
        <v>0</v>
      </c>
    </row>
    <row r="111" spans="2:6" ht="15.75" thickBot="1" x14ac:dyDescent="0.3">
      <c r="B111" s="150"/>
      <c r="C111" s="163" t="str">
        <f>'Sched B Deliverables Price'!C98</f>
        <v xml:space="preserve">PM Metrics &amp; Reporting Updates </v>
      </c>
      <c r="D111" s="164"/>
      <c r="E111" s="165">
        <f>SUM(E112:E113)</f>
        <v>0</v>
      </c>
    </row>
    <row r="112" spans="2:6" ht="15.75" customHeight="1" x14ac:dyDescent="0.25">
      <c r="B112" s="152">
        <f>'Sched B Deliverables Price'!B99</f>
        <v>1</v>
      </c>
      <c r="C112" s="172" t="str">
        <f>'Sched B Deliverables Price'!C99</f>
        <v>PM_PKG_09_U1</v>
      </c>
      <c r="D112" s="173" t="str">
        <f>'Sched B Deliverables Price'!D99</f>
        <v>Annual PM Metrics &amp; Reporting - Contract Year 1</v>
      </c>
      <c r="E112" s="174">
        <f>'Sched B Deliverables Price'!E99</f>
        <v>0</v>
      </c>
    </row>
    <row r="113" spans="2:6" ht="15.75" customHeight="1" thickBot="1" x14ac:dyDescent="0.3">
      <c r="B113" s="179">
        <f>'Sched B Deliverables Price'!B100</f>
        <v>2</v>
      </c>
      <c r="C113" s="176" t="str">
        <f>'Sched B Deliverables Price'!C100</f>
        <v>PM_PKG_09_U2</v>
      </c>
      <c r="D113" s="177" t="str">
        <f>'Sched B Deliverables Price'!D100</f>
        <v>Annual PM Metrics &amp; Reporting - Contract Year 2</v>
      </c>
      <c r="E113" s="178">
        <f>'Sched B Deliverables Price'!E100</f>
        <v>0</v>
      </c>
      <c r="F113" s="117">
        <f>'Sched C Operations Price'!F17</f>
        <v>0</v>
      </c>
    </row>
    <row r="114" spans="2:6" ht="15.75" customHeight="1" thickBot="1" x14ac:dyDescent="0.3">
      <c r="B114" s="150"/>
      <c r="C114" s="270" t="s">
        <v>40</v>
      </c>
      <c r="D114" s="271"/>
      <c r="E114" s="157">
        <f>SUM(E115:E120)</f>
        <v>0</v>
      </c>
    </row>
    <row r="115" spans="2:6" ht="15.75" customHeight="1" x14ac:dyDescent="0.25">
      <c r="B115" s="154">
        <v>3</v>
      </c>
      <c r="C115" s="192" t="str">
        <f>'Sched C Operations Price'!C11</f>
        <v>PM Operations  Fee</v>
      </c>
      <c r="D115" s="193" t="s">
        <v>41</v>
      </c>
      <c r="E115" s="155">
        <f>'Sched C Operations Price'!F11</f>
        <v>0</v>
      </c>
    </row>
    <row r="116" spans="2:6" ht="15.6" customHeight="1" x14ac:dyDescent="0.25">
      <c r="B116" s="154">
        <v>4</v>
      </c>
      <c r="C116" s="194" t="str">
        <f>'Sched C Operations Price'!C12</f>
        <v>PM Operations  Fee</v>
      </c>
      <c r="D116" s="170" t="s">
        <v>42</v>
      </c>
      <c r="E116" s="155">
        <f>'Sched C Operations Price'!F12</f>
        <v>0</v>
      </c>
    </row>
    <row r="117" spans="2:6" ht="15.6" customHeight="1" x14ac:dyDescent="0.25">
      <c r="B117" s="154">
        <v>5</v>
      </c>
      <c r="C117" s="194" t="str">
        <f>'Sched C Operations Price'!C13</f>
        <v>PM Operations  Fee</v>
      </c>
      <c r="D117" s="195" t="s">
        <v>43</v>
      </c>
      <c r="E117" s="155">
        <f>'Sched C Operations Price'!F13</f>
        <v>0</v>
      </c>
    </row>
    <row r="118" spans="2:6" ht="15.6" customHeight="1" x14ac:dyDescent="0.25">
      <c r="B118" s="154">
        <v>6</v>
      </c>
      <c r="C118" s="194" t="str">
        <f>'Sched C Operations Price'!C14</f>
        <v>PM Operations  Fee</v>
      </c>
      <c r="D118" s="195" t="s">
        <v>44</v>
      </c>
      <c r="E118" s="155">
        <f>'Sched C Operations Price'!F14</f>
        <v>0</v>
      </c>
    </row>
    <row r="119" spans="2:6" ht="15.6" customHeight="1" x14ac:dyDescent="0.25">
      <c r="B119" s="154">
        <v>7</v>
      </c>
      <c r="C119" s="194" t="str">
        <f>'Sched C Operations Price'!C15</f>
        <v>PM Operations  Fee</v>
      </c>
      <c r="D119" s="195" t="s">
        <v>45</v>
      </c>
      <c r="E119" s="155">
        <f>'Sched C Operations Price'!F15</f>
        <v>0</v>
      </c>
    </row>
    <row r="120" spans="2:6" ht="15.6" customHeight="1" thickBot="1" x14ac:dyDescent="0.3">
      <c r="B120" s="179">
        <v>8</v>
      </c>
      <c r="C120" s="196" t="str">
        <f>'Sched C Operations Price'!C16</f>
        <v>PM Operations  Fee</v>
      </c>
      <c r="D120" s="195" t="s">
        <v>46</v>
      </c>
      <c r="E120" s="156">
        <f>'Sched C Operations Price'!F16</f>
        <v>0</v>
      </c>
      <c r="F120" s="118">
        <f>'Sched D Extra Contractual Serv'!F18</f>
        <v>0</v>
      </c>
    </row>
    <row r="121" spans="2:6" ht="15.75" customHeight="1" thickBot="1" x14ac:dyDescent="0.3">
      <c r="B121" s="150"/>
      <c r="C121" s="271" t="s">
        <v>47</v>
      </c>
      <c r="D121" s="274"/>
      <c r="E121" s="157">
        <f>SUM(E122:E129)</f>
        <v>0</v>
      </c>
    </row>
    <row r="122" spans="2:6" ht="15.75" customHeight="1" x14ac:dyDescent="0.25">
      <c r="B122" s="152">
        <v>1</v>
      </c>
      <c r="C122" s="197" t="s">
        <v>48</v>
      </c>
      <c r="D122" s="158"/>
      <c r="E122" s="159">
        <f>'Sched D Extra Contractual Serv'!F10</f>
        <v>0</v>
      </c>
    </row>
    <row r="123" spans="2:6" ht="15.75" customHeight="1" x14ac:dyDescent="0.25">
      <c r="B123" s="154">
        <v>2</v>
      </c>
      <c r="C123" s="198" t="s">
        <v>49</v>
      </c>
      <c r="D123" s="160"/>
      <c r="E123" s="155">
        <f>'Sched D Extra Contractual Serv'!F11</f>
        <v>0</v>
      </c>
    </row>
    <row r="124" spans="2:6" ht="14.65" customHeight="1" x14ac:dyDescent="0.25">
      <c r="B124" s="154">
        <v>3</v>
      </c>
      <c r="C124" s="198" t="s">
        <v>50</v>
      </c>
      <c r="D124" s="160"/>
      <c r="E124" s="155">
        <f>'Sched D Extra Contractual Serv'!F12</f>
        <v>0</v>
      </c>
    </row>
    <row r="125" spans="2:6" ht="14.65" customHeight="1" x14ac:dyDescent="0.25">
      <c r="B125" s="154">
        <v>4</v>
      </c>
      <c r="C125" s="198" t="s">
        <v>51</v>
      </c>
      <c r="D125" s="160"/>
      <c r="E125" s="155">
        <f>'Sched D Extra Contractual Serv'!F13</f>
        <v>0</v>
      </c>
    </row>
    <row r="126" spans="2:6" ht="14.65" customHeight="1" x14ac:dyDescent="0.25">
      <c r="B126" s="154">
        <v>5</v>
      </c>
      <c r="C126" s="198" t="s">
        <v>52</v>
      </c>
      <c r="D126" s="160"/>
      <c r="E126" s="155">
        <f>'Sched D Extra Contractual Serv'!F14</f>
        <v>0</v>
      </c>
    </row>
    <row r="127" spans="2:6" ht="14.65" customHeight="1" x14ac:dyDescent="0.25">
      <c r="B127" s="154">
        <v>6</v>
      </c>
      <c r="C127" s="198" t="s">
        <v>53</v>
      </c>
      <c r="D127" s="160"/>
      <c r="E127" s="155">
        <f>'Sched D Extra Contractual Serv'!F15</f>
        <v>0</v>
      </c>
    </row>
    <row r="128" spans="2:6" ht="14.65" customHeight="1" x14ac:dyDescent="0.25">
      <c r="B128" s="154">
        <v>7</v>
      </c>
      <c r="C128" s="198" t="s">
        <v>54</v>
      </c>
      <c r="D128" s="160"/>
      <c r="E128" s="155">
        <f>'Sched D Extra Contractual Serv'!F16</f>
        <v>0</v>
      </c>
    </row>
    <row r="129" spans="2:6" ht="14.65" customHeight="1" thickBot="1" x14ac:dyDescent="0.3">
      <c r="B129" s="179">
        <v>8</v>
      </c>
      <c r="C129" s="199" t="s">
        <v>55</v>
      </c>
      <c r="D129" s="200"/>
      <c r="E129" s="201">
        <f>'Sched D Extra Contractual Serv'!F17</f>
        <v>0</v>
      </c>
      <c r="F129" s="118">
        <f>'Sched E Pass-Through'!D18</f>
        <v>144000</v>
      </c>
    </row>
    <row r="130" spans="2:6" ht="14.65" customHeight="1" thickBot="1" x14ac:dyDescent="0.3">
      <c r="B130" s="202"/>
      <c r="C130" s="290" t="s">
        <v>240</v>
      </c>
      <c r="D130" s="291"/>
      <c r="E130" s="203">
        <f>SUM(E131:E138)</f>
        <v>144000</v>
      </c>
    </row>
    <row r="131" spans="2:6" ht="14.65" customHeight="1" x14ac:dyDescent="0.25">
      <c r="B131" s="204">
        <f>'Sched E Pass-Through'!B10</f>
        <v>1</v>
      </c>
      <c r="C131" s="292" t="str">
        <f>'Sched E Pass-Through'!C10</f>
        <v xml:space="preserve">Total Year 1 - Pass-Through Costs </v>
      </c>
      <c r="D131" s="293"/>
      <c r="E131" s="159">
        <f>'Sched E Pass-Through'!D10</f>
        <v>18000</v>
      </c>
    </row>
    <row r="132" spans="2:6" ht="14.65" customHeight="1" x14ac:dyDescent="0.25">
      <c r="B132" s="205">
        <f>'Sched E Pass-Through'!B11</f>
        <v>2</v>
      </c>
      <c r="C132" s="286" t="str">
        <f>'Sched E Pass-Through'!C11</f>
        <v xml:space="preserve">Total Year 2 - Pass-Through Costs </v>
      </c>
      <c r="D132" s="287"/>
      <c r="E132" s="155">
        <f>'Sched E Pass-Through'!D11</f>
        <v>18000</v>
      </c>
    </row>
    <row r="133" spans="2:6" ht="14.65" customHeight="1" x14ac:dyDescent="0.25">
      <c r="B133" s="205">
        <f>'Sched E Pass-Through'!B12</f>
        <v>3</v>
      </c>
      <c r="C133" s="286" t="str">
        <f>'Sched E Pass-Through'!C12</f>
        <v xml:space="preserve">Total Year 3 - Pass-Through Costs </v>
      </c>
      <c r="D133" s="287"/>
      <c r="E133" s="155">
        <f>'Sched E Pass-Through'!D12</f>
        <v>18000</v>
      </c>
    </row>
    <row r="134" spans="2:6" ht="14.65" customHeight="1" x14ac:dyDescent="0.25">
      <c r="B134" s="205">
        <f>'Sched E Pass-Through'!B13</f>
        <v>4</v>
      </c>
      <c r="C134" s="286" t="str">
        <f>'Sched E Pass-Through'!C13</f>
        <v xml:space="preserve">Total Year 4 - Pass-Through Costs </v>
      </c>
      <c r="D134" s="287"/>
      <c r="E134" s="155">
        <f>'Sched E Pass-Through'!D13</f>
        <v>18000</v>
      </c>
    </row>
    <row r="135" spans="2:6" ht="14.65" customHeight="1" x14ac:dyDescent="0.25">
      <c r="B135" s="205">
        <f>'Sched E Pass-Through'!B14</f>
        <v>5</v>
      </c>
      <c r="C135" s="286" t="str">
        <f>'Sched E Pass-Through'!C14</f>
        <v xml:space="preserve">Total Year 5 - Pass-Through Costs </v>
      </c>
      <c r="D135" s="287"/>
      <c r="E135" s="155">
        <f>'Sched E Pass-Through'!D14</f>
        <v>18000</v>
      </c>
    </row>
    <row r="136" spans="2:6" ht="14.65" customHeight="1" x14ac:dyDescent="0.25">
      <c r="B136" s="205">
        <f>'Sched E Pass-Through'!B15</f>
        <v>6</v>
      </c>
      <c r="C136" s="286" t="str">
        <f>'Sched E Pass-Through'!C15</f>
        <v xml:space="preserve">Total Year 6 - Pass-Through Costs </v>
      </c>
      <c r="D136" s="287"/>
      <c r="E136" s="155">
        <f>'Sched E Pass-Through'!D15</f>
        <v>18000</v>
      </c>
    </row>
    <row r="137" spans="2:6" ht="14.65" customHeight="1" x14ac:dyDescent="0.25">
      <c r="B137" s="205">
        <f>'Sched E Pass-Through'!B16</f>
        <v>7</v>
      </c>
      <c r="C137" s="286" t="str">
        <f>'Sched E Pass-Through'!C16</f>
        <v xml:space="preserve">Total Year 7 - Pass-Through Costs </v>
      </c>
      <c r="D137" s="287"/>
      <c r="E137" s="155">
        <f>'Sched E Pass-Through'!D16</f>
        <v>18000</v>
      </c>
    </row>
    <row r="138" spans="2:6" ht="14.65" customHeight="1" thickBot="1" x14ac:dyDescent="0.3">
      <c r="B138" s="206">
        <f>'Sched E Pass-Through'!B17</f>
        <v>8</v>
      </c>
      <c r="C138" s="288" t="str">
        <f>'Sched E Pass-Through'!C17</f>
        <v xml:space="preserve">Total Year 8 - Pass-Through Costs </v>
      </c>
      <c r="D138" s="289"/>
      <c r="E138" s="156">
        <f>'Sched E Pass-Through'!D17</f>
        <v>18000</v>
      </c>
    </row>
    <row r="139" spans="2:6" ht="14.65" customHeight="1" collapsed="1" thickBot="1" x14ac:dyDescent="0.3">
      <c r="B139" s="207" t="s">
        <v>56</v>
      </c>
      <c r="C139" s="208"/>
      <c r="D139" s="208"/>
      <c r="E139" s="209">
        <f>E8</f>
        <v>144000</v>
      </c>
    </row>
    <row r="140" spans="2:6" ht="14.65" customHeight="1" x14ac:dyDescent="0.25"/>
    <row r="141" spans="2:6" ht="14.65" customHeight="1" x14ac:dyDescent="0.25"/>
    <row r="142" spans="2:6" ht="14.65" customHeight="1" thickBot="1" x14ac:dyDescent="0.3">
      <c r="B142" s="210" t="s">
        <v>20</v>
      </c>
      <c r="C142" s="211"/>
      <c r="D142" s="212"/>
      <c r="E142" s="213" t="s">
        <v>21</v>
      </c>
    </row>
    <row r="143" spans="2:6" ht="14.65" customHeight="1" x14ac:dyDescent="0.25"/>
    <row r="144" spans="2:6" ht="14.65" customHeight="1" x14ac:dyDescent="0.25">
      <c r="B144" s="214">
        <f>D6</f>
        <v>0</v>
      </c>
      <c r="C144" s="214"/>
      <c r="D144" s="214"/>
      <c r="E144" s="214"/>
    </row>
    <row r="145" ht="14.65" customHeight="1" x14ac:dyDescent="0.25"/>
    <row r="146" ht="14.65" customHeight="1" x14ac:dyDescent="0.25"/>
    <row r="147" ht="14.6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4.65" customHeight="1" x14ac:dyDescent="0.25"/>
    <row r="194" ht="14.65" customHeight="1" x14ac:dyDescent="0.25"/>
    <row r="195" ht="14.65" customHeight="1" x14ac:dyDescent="0.25"/>
    <row r="196" ht="14.65" customHeight="1" x14ac:dyDescent="0.25"/>
    <row r="197" ht="15" customHeight="1" x14ac:dyDescent="0.25"/>
    <row r="198" ht="14.65" customHeight="1" x14ac:dyDescent="0.25"/>
    <row r="199" ht="15" customHeight="1" x14ac:dyDescent="0.25"/>
    <row r="206" ht="19.149999999999999" customHeight="1" x14ac:dyDescent="0.25"/>
    <row r="211" ht="34.5" customHeight="1" x14ac:dyDescent="0.25"/>
  </sheetData>
  <sheetProtection selectLockedCells="1"/>
  <mergeCells count="32">
    <mergeCell ref="C135:D135"/>
    <mergeCell ref="C136:D136"/>
    <mergeCell ref="C137:D137"/>
    <mergeCell ref="C138:D138"/>
    <mergeCell ref="C130:D130"/>
    <mergeCell ref="C131:D131"/>
    <mergeCell ref="C132:D132"/>
    <mergeCell ref="C133:D133"/>
    <mergeCell ref="C134:D134"/>
    <mergeCell ref="B1:E1"/>
    <mergeCell ref="C21:D21"/>
    <mergeCell ref="C19:D19"/>
    <mergeCell ref="B2:E2"/>
    <mergeCell ref="C15:D15"/>
    <mergeCell ref="C10:D10"/>
    <mergeCell ref="C11:D11"/>
    <mergeCell ref="B5:E5"/>
    <mergeCell ref="B4:E4"/>
    <mergeCell ref="B3:E3"/>
    <mergeCell ref="C20:D20"/>
    <mergeCell ref="C121:D121"/>
    <mergeCell ref="C17:D17"/>
    <mergeCell ref="C18:D18"/>
    <mergeCell ref="C12:D12"/>
    <mergeCell ref="D6:E6"/>
    <mergeCell ref="B6:C6"/>
    <mergeCell ref="G9:G53"/>
    <mergeCell ref="C9:D9"/>
    <mergeCell ref="C114:D114"/>
    <mergeCell ref="C16:D16"/>
    <mergeCell ref="C13:D13"/>
    <mergeCell ref="C14:D14"/>
  </mergeCells>
  <phoneticPr fontId="8" type="noConversion"/>
  <printOptions horizontalCentered="1"/>
  <pageMargins left="0.7" right="0.7" top="0.75" bottom="0.75" header="0.3" footer="0.3"/>
  <pageSetup scale="78" fitToHeight="0" orientation="portrait" r:id="rId1"/>
  <headerFooter>
    <oddFooter xml:space="preserve">&amp;CPage &amp;P of &amp;N&amp;RSchedule A - Total Evaluated Price </oddFooter>
  </headerFooter>
  <rowBreaks count="2" manualBreakCount="2">
    <brk id="44" min="1" max="4" man="1"/>
    <brk id="91" min="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BI4"/>
  <sheetViews>
    <sheetView workbookViewId="0">
      <selection activeCell="L18" sqref="L18"/>
    </sheetView>
  </sheetViews>
  <sheetFormatPr defaultRowHeight="15" x14ac:dyDescent="0.25"/>
  <cols>
    <col min="1" max="1" width="20.5703125" customWidth="1"/>
    <col min="2" max="2" width="13.42578125" style="20" customWidth="1"/>
    <col min="3" max="3" width="12" style="20" customWidth="1"/>
    <col min="4" max="61" width="8.7109375" style="20"/>
  </cols>
  <sheetData>
    <row r="2" spans="1:61" x14ac:dyDescent="0.25">
      <c r="B2" s="228" t="s">
        <v>57</v>
      </c>
      <c r="C2" s="228"/>
      <c r="D2" s="228"/>
      <c r="E2" s="228"/>
      <c r="F2" s="228"/>
      <c r="G2" s="228"/>
      <c r="H2" s="228"/>
      <c r="I2" s="228"/>
      <c r="J2" s="228"/>
      <c r="K2" s="228"/>
      <c r="L2" s="228"/>
      <c r="M2" s="228"/>
      <c r="N2" s="228" t="s">
        <v>57</v>
      </c>
      <c r="O2" s="228"/>
      <c r="P2" s="228"/>
      <c r="Q2" s="228"/>
      <c r="R2" s="228"/>
      <c r="S2" s="228"/>
      <c r="T2" s="228"/>
      <c r="U2" s="228"/>
      <c r="V2" s="228"/>
      <c r="W2" s="228"/>
      <c r="X2" s="228"/>
      <c r="Y2" s="228"/>
      <c r="Z2" s="228" t="s">
        <v>57</v>
      </c>
      <c r="AA2" s="228"/>
      <c r="AB2" s="228"/>
      <c r="AC2" s="228"/>
      <c r="AD2" s="228"/>
      <c r="AE2" s="228"/>
      <c r="AF2" s="228"/>
      <c r="AG2" s="228"/>
      <c r="AH2" s="228"/>
      <c r="AI2" s="228"/>
      <c r="AJ2" s="228"/>
      <c r="AK2" s="228"/>
      <c r="AL2" s="228" t="s">
        <v>57</v>
      </c>
      <c r="AM2" s="228"/>
      <c r="AN2" s="228"/>
      <c r="AO2" s="228"/>
      <c r="AP2" s="228"/>
      <c r="AQ2" s="228"/>
      <c r="AR2" s="228"/>
      <c r="AS2" s="228"/>
      <c r="AT2" s="228"/>
      <c r="AU2" s="228"/>
      <c r="AV2" s="228"/>
      <c r="AW2" s="228"/>
      <c r="AX2" s="228" t="s">
        <v>57</v>
      </c>
      <c r="AY2" s="228"/>
      <c r="AZ2" s="228"/>
      <c r="BA2" s="228"/>
      <c r="BB2" s="228"/>
      <c r="BC2" s="228"/>
      <c r="BD2" s="228"/>
      <c r="BE2" s="228"/>
      <c r="BF2" s="228"/>
      <c r="BG2" s="228"/>
      <c r="BH2" s="228"/>
      <c r="BI2" s="228"/>
    </row>
    <row r="3" spans="1:61" x14ac:dyDescent="0.25">
      <c r="A3" t="s">
        <v>58</v>
      </c>
      <c r="B3" s="20">
        <v>1</v>
      </c>
      <c r="C3" s="20">
        <v>2</v>
      </c>
      <c r="D3" s="20">
        <v>3</v>
      </c>
      <c r="E3" s="20">
        <v>4</v>
      </c>
      <c r="F3" s="20">
        <v>5</v>
      </c>
      <c r="G3" s="20">
        <v>6</v>
      </c>
      <c r="H3" s="20">
        <v>7</v>
      </c>
      <c r="I3" s="20">
        <v>8</v>
      </c>
      <c r="J3" s="20">
        <v>9</v>
      </c>
      <c r="K3" s="20">
        <v>10</v>
      </c>
      <c r="L3" s="20">
        <v>11</v>
      </c>
      <c r="M3" s="20">
        <v>12</v>
      </c>
      <c r="N3" s="20">
        <v>13</v>
      </c>
      <c r="O3" s="20">
        <v>14</v>
      </c>
      <c r="P3" s="20">
        <v>15</v>
      </c>
      <c r="Q3" s="20">
        <v>16</v>
      </c>
      <c r="R3" s="20">
        <v>17</v>
      </c>
      <c r="S3" s="20">
        <v>18</v>
      </c>
      <c r="T3" s="20">
        <v>19</v>
      </c>
      <c r="U3" s="20">
        <v>20</v>
      </c>
      <c r="V3" s="20">
        <v>21</v>
      </c>
      <c r="W3" s="20">
        <v>22</v>
      </c>
      <c r="X3" s="20">
        <v>23</v>
      </c>
      <c r="Y3" s="20">
        <v>24</v>
      </c>
      <c r="Z3" s="20">
        <v>25</v>
      </c>
      <c r="AA3" s="20">
        <v>26</v>
      </c>
      <c r="AB3" s="20">
        <v>27</v>
      </c>
      <c r="AC3" s="20">
        <v>28</v>
      </c>
      <c r="AD3" s="20">
        <v>29</v>
      </c>
      <c r="AE3" s="20">
        <v>30</v>
      </c>
      <c r="AF3" s="20">
        <v>31</v>
      </c>
      <c r="AG3" s="20">
        <v>32</v>
      </c>
      <c r="AH3" s="20">
        <v>33</v>
      </c>
      <c r="AI3" s="20">
        <v>34</v>
      </c>
      <c r="AJ3" s="20">
        <v>35</v>
      </c>
      <c r="AK3" s="20">
        <v>36</v>
      </c>
      <c r="AL3" s="20">
        <v>37</v>
      </c>
      <c r="AM3" s="20">
        <v>38</v>
      </c>
      <c r="AN3" s="20">
        <v>39</v>
      </c>
      <c r="AO3" s="20">
        <v>40</v>
      </c>
      <c r="AP3" s="20">
        <v>41</v>
      </c>
      <c r="AQ3" s="20">
        <v>42</v>
      </c>
      <c r="AR3" s="20">
        <v>43</v>
      </c>
      <c r="AS3" s="20">
        <v>44</v>
      </c>
      <c r="AT3" s="20">
        <v>45</v>
      </c>
      <c r="AU3" s="20">
        <v>46</v>
      </c>
      <c r="AV3" s="20">
        <v>47</v>
      </c>
      <c r="AW3" s="20">
        <v>48</v>
      </c>
      <c r="AX3" s="20">
        <v>49</v>
      </c>
      <c r="AY3" s="20">
        <v>50</v>
      </c>
      <c r="AZ3" s="20">
        <v>51</v>
      </c>
      <c r="BA3" s="20">
        <v>52</v>
      </c>
      <c r="BB3" s="20">
        <v>53</v>
      </c>
      <c r="BC3" s="20">
        <v>54</v>
      </c>
      <c r="BD3" s="20">
        <v>55</v>
      </c>
      <c r="BE3" s="20">
        <v>56</v>
      </c>
      <c r="BF3" s="20">
        <v>57</v>
      </c>
      <c r="BG3" s="20">
        <v>58</v>
      </c>
      <c r="BH3" s="20">
        <v>59</v>
      </c>
      <c r="BI3" s="20">
        <v>60</v>
      </c>
    </row>
    <row r="4" spans="1:61" x14ac:dyDescent="0.25">
      <c r="A4" t="s">
        <v>8</v>
      </c>
    </row>
  </sheetData>
  <mergeCells count="5">
    <mergeCell ref="B2:M2"/>
    <mergeCell ref="N2:Y2"/>
    <mergeCell ref="Z2:AK2"/>
    <mergeCell ref="AL2:AW2"/>
    <mergeCell ref="AX2:BI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122"/>
  <sheetViews>
    <sheetView tabSelected="1" topLeftCell="A3" zoomScaleNormal="100" workbookViewId="0">
      <selection activeCell="E29" sqref="E29"/>
    </sheetView>
  </sheetViews>
  <sheetFormatPr defaultRowHeight="15" x14ac:dyDescent="0.25"/>
  <cols>
    <col min="1" max="1" width="3.5703125" style="22" customWidth="1"/>
    <col min="2" max="2" width="10" customWidth="1"/>
    <col min="3" max="3" width="15.7109375" style="12" customWidth="1"/>
    <col min="4" max="4" width="65.7109375" customWidth="1"/>
    <col min="5" max="5" width="21.7109375" customWidth="1"/>
    <col min="6" max="6" width="3.28515625" customWidth="1"/>
    <col min="7" max="7" width="48.7109375" customWidth="1"/>
  </cols>
  <sheetData>
    <row r="1" spans="1:8" s="1" customFormat="1" ht="15.75" x14ac:dyDescent="0.25">
      <c r="B1" s="227" t="s">
        <v>0</v>
      </c>
      <c r="C1" s="227"/>
      <c r="D1" s="227"/>
      <c r="E1" s="227"/>
      <c r="F1" s="11"/>
    </row>
    <row r="2" spans="1:8" s="1" customFormat="1" ht="15.75" x14ac:dyDescent="0.25">
      <c r="B2" s="227" t="s">
        <v>1</v>
      </c>
      <c r="C2" s="227"/>
      <c r="D2" s="227"/>
      <c r="E2" s="227"/>
      <c r="F2" s="11"/>
      <c r="G2" s="133"/>
      <c r="H2" s="10"/>
    </row>
    <row r="3" spans="1:8" s="1" customFormat="1" ht="15.75" x14ac:dyDescent="0.25">
      <c r="B3" s="227" t="s">
        <v>22</v>
      </c>
      <c r="C3" s="227"/>
      <c r="D3" s="227"/>
      <c r="E3" s="227"/>
      <c r="F3" s="11"/>
      <c r="G3" s="133"/>
    </row>
    <row r="4" spans="1:8" s="1" customFormat="1" ht="15.75" x14ac:dyDescent="0.25">
      <c r="B4" s="227" t="s">
        <v>59</v>
      </c>
      <c r="C4" s="227"/>
      <c r="D4" s="227"/>
      <c r="E4" s="227"/>
      <c r="F4" s="11"/>
      <c r="G4" s="133"/>
    </row>
    <row r="5" spans="1:8" s="1" customFormat="1" ht="15.75" x14ac:dyDescent="0.25">
      <c r="B5" s="227" t="s">
        <v>60</v>
      </c>
      <c r="C5" s="227"/>
      <c r="D5" s="227"/>
      <c r="E5" s="227"/>
      <c r="F5" s="11"/>
      <c r="G5" s="133"/>
    </row>
    <row r="6" spans="1:8" s="1" customFormat="1" ht="30.6" customHeight="1" thickBot="1" x14ac:dyDescent="0.3">
      <c r="B6" s="297" t="s">
        <v>6</v>
      </c>
      <c r="C6" s="297"/>
      <c r="D6" s="227">
        <f>Vendor_Name</f>
        <v>0</v>
      </c>
      <c r="E6" s="227"/>
      <c r="F6" s="11"/>
      <c r="G6" s="11"/>
      <c r="H6" s="11"/>
    </row>
    <row r="7" spans="1:8" ht="32.1" customHeight="1" thickBot="1" x14ac:dyDescent="0.3">
      <c r="B7" s="138"/>
      <c r="C7" s="133"/>
      <c r="D7" s="133"/>
      <c r="E7" s="44" t="s">
        <v>61</v>
      </c>
    </row>
    <row r="8" spans="1:8" ht="19.5" thickBot="1" x14ac:dyDescent="0.35">
      <c r="B8" s="43"/>
      <c r="C8" s="2"/>
      <c r="D8" s="2"/>
      <c r="E8" s="95">
        <f>SUBTOTAL(9, E10:E100)</f>
        <v>0</v>
      </c>
    </row>
    <row r="9" spans="1:8" ht="30.6" customHeight="1" thickBot="1" x14ac:dyDescent="0.3">
      <c r="A9" s="23"/>
      <c r="B9" s="60" t="s">
        <v>62</v>
      </c>
      <c r="C9" s="301" t="s">
        <v>63</v>
      </c>
      <c r="D9" s="302"/>
      <c r="E9" s="139" t="s">
        <v>26</v>
      </c>
      <c r="F9" s="51"/>
      <c r="G9" s="294" t="s">
        <v>64</v>
      </c>
    </row>
    <row r="10" spans="1:8" ht="15.75" thickBot="1" x14ac:dyDescent="0.3">
      <c r="A10" s="23"/>
      <c r="B10" s="218">
        <f>MAX(B11:B23)</f>
        <v>1</v>
      </c>
      <c r="C10" s="79" t="s">
        <v>65</v>
      </c>
      <c r="D10" s="76" t="s">
        <v>66</v>
      </c>
      <c r="E10" s="95">
        <f>SUBTOTAL(9, E11:E23)</f>
        <v>0</v>
      </c>
      <c r="F10" s="51"/>
      <c r="G10" s="295"/>
    </row>
    <row r="11" spans="1:8" ht="16.5" customHeight="1" x14ac:dyDescent="0.25">
      <c r="A11" s="23"/>
      <c r="B11" s="73">
        <v>1</v>
      </c>
      <c r="C11" s="90" t="s">
        <v>67</v>
      </c>
      <c r="D11" s="102" t="s">
        <v>68</v>
      </c>
      <c r="E11" s="50">
        <v>0</v>
      </c>
      <c r="F11" s="51"/>
      <c r="G11" s="295"/>
    </row>
    <row r="12" spans="1:8" x14ac:dyDescent="0.25">
      <c r="A12" s="40"/>
      <c r="B12" s="29">
        <v>1</v>
      </c>
      <c r="C12" s="85" t="s">
        <v>69</v>
      </c>
      <c r="D12" s="103" t="s">
        <v>70</v>
      </c>
      <c r="E12" s="50">
        <v>0</v>
      </c>
      <c r="F12" s="13"/>
      <c r="G12" s="295"/>
    </row>
    <row r="13" spans="1:8" ht="13.5" customHeight="1" x14ac:dyDescent="0.25">
      <c r="A13" s="40"/>
      <c r="B13" s="29">
        <v>1</v>
      </c>
      <c r="C13" s="85" t="s">
        <v>71</v>
      </c>
      <c r="D13" s="103" t="s">
        <v>72</v>
      </c>
      <c r="E13" s="50">
        <v>0</v>
      </c>
      <c r="F13" s="13"/>
      <c r="G13" s="295"/>
    </row>
    <row r="14" spans="1:8" x14ac:dyDescent="0.25">
      <c r="A14" s="40"/>
      <c r="B14" s="29">
        <v>1</v>
      </c>
      <c r="C14" s="85" t="s">
        <v>73</v>
      </c>
      <c r="D14" s="46" t="s">
        <v>74</v>
      </c>
      <c r="E14" s="50">
        <v>0</v>
      </c>
      <c r="F14" s="13"/>
      <c r="G14" s="295"/>
    </row>
    <row r="15" spans="1:8" x14ac:dyDescent="0.25">
      <c r="A15" s="40"/>
      <c r="B15" s="29">
        <v>1</v>
      </c>
      <c r="C15" s="85" t="s">
        <v>75</v>
      </c>
      <c r="D15" s="104" t="s">
        <v>76</v>
      </c>
      <c r="E15" s="50">
        <v>0</v>
      </c>
      <c r="F15" s="13"/>
      <c r="G15" s="295"/>
    </row>
    <row r="16" spans="1:8" x14ac:dyDescent="0.25">
      <c r="A16" s="40"/>
      <c r="B16" s="29">
        <v>1</v>
      </c>
      <c r="C16" s="85" t="s">
        <v>77</v>
      </c>
      <c r="D16" s="104" t="s">
        <v>78</v>
      </c>
      <c r="E16" s="50">
        <v>0</v>
      </c>
      <c r="F16" s="13"/>
      <c r="G16" s="295"/>
    </row>
    <row r="17" spans="1:7" x14ac:dyDescent="0.25">
      <c r="A17" s="40"/>
      <c r="B17" s="29">
        <v>1</v>
      </c>
      <c r="C17" s="85" t="s">
        <v>79</v>
      </c>
      <c r="D17" s="104" t="s">
        <v>80</v>
      </c>
      <c r="E17" s="50">
        <v>0</v>
      </c>
      <c r="F17" s="13"/>
      <c r="G17" s="295"/>
    </row>
    <row r="18" spans="1:7" x14ac:dyDescent="0.25">
      <c r="A18" s="40"/>
      <c r="B18" s="29">
        <v>1</v>
      </c>
      <c r="C18" s="85" t="s">
        <v>81</v>
      </c>
      <c r="D18" s="104" t="s">
        <v>82</v>
      </c>
      <c r="E18" s="50">
        <v>0</v>
      </c>
      <c r="F18" s="13"/>
      <c r="G18" s="295"/>
    </row>
    <row r="19" spans="1:7" x14ac:dyDescent="0.25">
      <c r="A19" s="40"/>
      <c r="B19" s="29">
        <v>1</v>
      </c>
      <c r="C19" s="85" t="s">
        <v>83</v>
      </c>
      <c r="D19" s="104" t="s">
        <v>84</v>
      </c>
      <c r="E19" s="50">
        <v>0</v>
      </c>
      <c r="F19" s="13"/>
      <c r="G19" s="295"/>
    </row>
    <row r="20" spans="1:7" x14ac:dyDescent="0.25">
      <c r="A20" s="40"/>
      <c r="B20" s="29">
        <v>1</v>
      </c>
      <c r="C20" s="85" t="s">
        <v>85</v>
      </c>
      <c r="D20" s="104" t="s">
        <v>86</v>
      </c>
      <c r="E20" s="50">
        <v>0</v>
      </c>
      <c r="F20" s="13"/>
      <c r="G20" s="295"/>
    </row>
    <row r="21" spans="1:7" x14ac:dyDescent="0.25">
      <c r="A21" s="40"/>
      <c r="B21" s="29">
        <v>1</v>
      </c>
      <c r="C21" s="85" t="s">
        <v>87</v>
      </c>
      <c r="D21" s="104" t="s">
        <v>88</v>
      </c>
      <c r="E21" s="50">
        <v>0</v>
      </c>
      <c r="F21" s="13"/>
      <c r="G21" s="295"/>
    </row>
    <row r="22" spans="1:7" x14ac:dyDescent="0.25">
      <c r="A22" s="40"/>
      <c r="B22" s="29">
        <v>1</v>
      </c>
      <c r="C22" s="85" t="s">
        <v>89</v>
      </c>
      <c r="D22" s="104" t="s">
        <v>90</v>
      </c>
      <c r="E22" s="50">
        <v>0</v>
      </c>
      <c r="F22" s="13"/>
      <c r="G22" s="295"/>
    </row>
    <row r="23" spans="1:7" ht="15.75" thickBot="1" x14ac:dyDescent="0.3">
      <c r="A23" s="40"/>
      <c r="B23" s="29">
        <v>1</v>
      </c>
      <c r="C23" s="85" t="s">
        <v>91</v>
      </c>
      <c r="D23" s="104" t="s">
        <v>92</v>
      </c>
      <c r="E23" s="50">
        <v>0</v>
      </c>
      <c r="F23" s="13"/>
      <c r="G23" s="295"/>
    </row>
    <row r="24" spans="1:7" ht="15.75" thickBot="1" x14ac:dyDescent="0.3">
      <c r="A24" s="40"/>
      <c r="B24" s="150"/>
      <c r="C24" s="80" t="s">
        <v>93</v>
      </c>
      <c r="D24" s="76"/>
      <c r="E24" s="95">
        <f>SUBTOTAL(9,E25:E27)</f>
        <v>0</v>
      </c>
      <c r="F24" s="13"/>
      <c r="G24" s="295"/>
    </row>
    <row r="25" spans="1:7" x14ac:dyDescent="0.25">
      <c r="A25" s="40"/>
      <c r="B25" s="73">
        <v>1</v>
      </c>
      <c r="C25" s="85" t="s">
        <v>259</v>
      </c>
      <c r="D25" s="113" t="s">
        <v>260</v>
      </c>
      <c r="E25" s="50">
        <v>0</v>
      </c>
      <c r="F25" s="13"/>
      <c r="G25" s="295"/>
    </row>
    <row r="26" spans="1:7" ht="45" x14ac:dyDescent="0.25">
      <c r="A26" s="40"/>
      <c r="B26" s="29">
        <v>2</v>
      </c>
      <c r="C26" s="85" t="s">
        <v>262</v>
      </c>
      <c r="D26" s="113" t="s">
        <v>261</v>
      </c>
      <c r="E26" s="50">
        <v>0</v>
      </c>
      <c r="F26" s="13"/>
      <c r="G26" s="295"/>
    </row>
    <row r="27" spans="1:7" ht="45.75" thickBot="1" x14ac:dyDescent="0.3">
      <c r="A27" s="40"/>
      <c r="B27" s="29">
        <v>2</v>
      </c>
      <c r="C27" s="85" t="s">
        <v>263</v>
      </c>
      <c r="D27" s="113" t="s">
        <v>264</v>
      </c>
      <c r="E27" s="94">
        <v>0</v>
      </c>
      <c r="F27" s="13"/>
      <c r="G27" s="295"/>
    </row>
    <row r="28" spans="1:7" ht="15.75" thickBot="1" x14ac:dyDescent="0.3">
      <c r="A28" s="40"/>
      <c r="B28" s="218">
        <f>MAX(B29:B31)</f>
        <v>2</v>
      </c>
      <c r="C28" s="87" t="s">
        <v>94</v>
      </c>
      <c r="D28" s="77" t="s">
        <v>95</v>
      </c>
      <c r="E28" s="95">
        <f>SUBTOTAL(9,E29:E31)</f>
        <v>0</v>
      </c>
      <c r="F28" s="13"/>
      <c r="G28" s="295"/>
    </row>
    <row r="29" spans="1:7" x14ac:dyDescent="0.25">
      <c r="A29" s="40"/>
      <c r="B29" s="73">
        <v>1</v>
      </c>
      <c r="C29" s="82" t="s">
        <v>96</v>
      </c>
      <c r="D29" s="106" t="s">
        <v>97</v>
      </c>
      <c r="E29" s="50">
        <v>0</v>
      </c>
      <c r="F29" s="13"/>
      <c r="G29" s="295"/>
    </row>
    <row r="30" spans="1:7" x14ac:dyDescent="0.25">
      <c r="A30" s="40"/>
      <c r="B30" s="3">
        <v>2</v>
      </c>
      <c r="C30" s="82" t="s">
        <v>98</v>
      </c>
      <c r="D30" s="106" t="s">
        <v>99</v>
      </c>
      <c r="E30" s="50">
        <v>0</v>
      </c>
      <c r="F30" s="13"/>
      <c r="G30" s="295"/>
    </row>
    <row r="31" spans="1:7" ht="15.75" thickBot="1" x14ac:dyDescent="0.3">
      <c r="A31" s="40"/>
      <c r="B31" s="72">
        <v>2</v>
      </c>
      <c r="C31" s="83" t="s">
        <v>100</v>
      </c>
      <c r="D31" s="107" t="s">
        <v>101</v>
      </c>
      <c r="E31" s="50">
        <v>0</v>
      </c>
      <c r="F31" s="13"/>
      <c r="G31" s="295"/>
    </row>
    <row r="32" spans="1:7" ht="15.75" thickBot="1" x14ac:dyDescent="0.3">
      <c r="A32" s="40"/>
      <c r="B32" s="218">
        <f>MAX(B33:B35)</f>
        <v>2</v>
      </c>
      <c r="C32" s="91" t="s">
        <v>102</v>
      </c>
      <c r="D32" s="77" t="s">
        <v>103</v>
      </c>
      <c r="E32" s="95">
        <f>SUBTOTAL(9,E33:E35)</f>
        <v>0</v>
      </c>
      <c r="F32" s="13"/>
      <c r="G32" s="295"/>
    </row>
    <row r="33" spans="1:7" ht="15" customHeight="1" x14ac:dyDescent="0.25">
      <c r="A33" s="40"/>
      <c r="B33" s="74">
        <v>1</v>
      </c>
      <c r="C33" s="82" t="s">
        <v>104</v>
      </c>
      <c r="D33" s="108" t="s">
        <v>105</v>
      </c>
      <c r="E33" s="50">
        <v>0</v>
      </c>
      <c r="F33" s="13"/>
      <c r="G33" s="295"/>
    </row>
    <row r="34" spans="1:7" x14ac:dyDescent="0.25">
      <c r="A34" s="40"/>
      <c r="B34" s="74">
        <v>2</v>
      </c>
      <c r="C34" s="82" t="s">
        <v>106</v>
      </c>
      <c r="D34" s="108" t="s">
        <v>107</v>
      </c>
      <c r="E34" s="50">
        <v>0</v>
      </c>
      <c r="F34" s="13"/>
      <c r="G34" s="295"/>
    </row>
    <row r="35" spans="1:7" ht="15.75" thickBot="1" x14ac:dyDescent="0.3">
      <c r="A35" s="40"/>
      <c r="B35" s="4">
        <v>1</v>
      </c>
      <c r="C35" s="120" t="s">
        <v>108</v>
      </c>
      <c r="D35" s="121"/>
      <c r="E35" s="119">
        <v>0</v>
      </c>
      <c r="F35" s="13"/>
      <c r="G35" s="295"/>
    </row>
    <row r="36" spans="1:7" ht="15.75" thickBot="1" x14ac:dyDescent="0.3">
      <c r="A36" s="40"/>
      <c r="B36" s="150"/>
      <c r="C36" s="93" t="s">
        <v>109</v>
      </c>
      <c r="D36" s="77"/>
      <c r="E36" s="95">
        <f>SUBTOTAL(9,E37)</f>
        <v>0</v>
      </c>
      <c r="F36" s="13"/>
      <c r="G36" s="295"/>
    </row>
    <row r="37" spans="1:7" ht="13.9" customHeight="1" thickBot="1" x14ac:dyDescent="0.3">
      <c r="B37" s="221">
        <v>2</v>
      </c>
      <c r="C37" s="83" t="s">
        <v>265</v>
      </c>
      <c r="D37" s="222" t="s">
        <v>266</v>
      </c>
      <c r="E37" s="94">
        <v>0</v>
      </c>
      <c r="F37" s="13"/>
      <c r="G37" s="295"/>
    </row>
    <row r="38" spans="1:7" ht="15.75" thickBot="1" x14ac:dyDescent="0.3">
      <c r="A38" s="40"/>
      <c r="B38" s="218">
        <f>MAX(B39:B48)</f>
        <v>1</v>
      </c>
      <c r="C38" s="87" t="s">
        <v>110</v>
      </c>
      <c r="D38" s="86" t="s">
        <v>277</v>
      </c>
      <c r="E38" s="95">
        <f>SUBTOTAL(9,E39:E48)</f>
        <v>0</v>
      </c>
      <c r="F38" s="13"/>
      <c r="G38" s="295"/>
    </row>
    <row r="39" spans="1:7" x14ac:dyDescent="0.25">
      <c r="A39" s="40"/>
      <c r="B39" s="29">
        <v>1</v>
      </c>
      <c r="C39" s="82" t="s">
        <v>111</v>
      </c>
      <c r="D39" s="106" t="s">
        <v>112</v>
      </c>
      <c r="E39" s="50">
        <v>0</v>
      </c>
      <c r="F39" s="13"/>
      <c r="G39" s="295"/>
    </row>
    <row r="40" spans="1:7" x14ac:dyDescent="0.25">
      <c r="A40" s="40"/>
      <c r="B40" s="3">
        <v>1</v>
      </c>
      <c r="C40" s="82" t="s">
        <v>113</v>
      </c>
      <c r="D40" s="106" t="s">
        <v>114</v>
      </c>
      <c r="E40" s="50">
        <v>0</v>
      </c>
      <c r="F40" s="13"/>
      <c r="G40" s="295"/>
    </row>
    <row r="41" spans="1:7" ht="15" customHeight="1" x14ac:dyDescent="0.25">
      <c r="A41" s="40"/>
      <c r="B41" s="3">
        <v>1</v>
      </c>
      <c r="C41" s="85" t="s">
        <v>115</v>
      </c>
      <c r="D41" s="104" t="s">
        <v>116</v>
      </c>
      <c r="E41" s="50">
        <v>0</v>
      </c>
      <c r="F41" s="13"/>
      <c r="G41" s="295"/>
    </row>
    <row r="42" spans="1:7" ht="15" customHeight="1" x14ac:dyDescent="0.25">
      <c r="A42" s="40"/>
      <c r="B42" s="3">
        <v>1</v>
      </c>
      <c r="C42" s="98" t="s">
        <v>117</v>
      </c>
      <c r="D42" s="104" t="s">
        <v>118</v>
      </c>
      <c r="E42" s="50">
        <v>0</v>
      </c>
      <c r="F42" s="13"/>
      <c r="G42" s="295"/>
    </row>
    <row r="43" spans="1:7" ht="15" customHeight="1" x14ac:dyDescent="0.25">
      <c r="A43" s="40"/>
      <c r="B43" s="3">
        <v>1</v>
      </c>
      <c r="C43" s="85" t="s">
        <v>119</v>
      </c>
      <c r="D43" s="104" t="s">
        <v>120</v>
      </c>
      <c r="E43" s="50">
        <v>0</v>
      </c>
      <c r="F43" s="13"/>
      <c r="G43" s="295"/>
    </row>
    <row r="44" spans="1:7" ht="15" customHeight="1" x14ac:dyDescent="0.25">
      <c r="A44" s="40"/>
      <c r="B44" s="3">
        <v>1</v>
      </c>
      <c r="C44" s="85" t="s">
        <v>123</v>
      </c>
      <c r="D44" s="103" t="s">
        <v>124</v>
      </c>
      <c r="E44" s="50">
        <v>0</v>
      </c>
      <c r="F44" s="13"/>
      <c r="G44" s="295"/>
    </row>
    <row r="45" spans="1:7" ht="15" customHeight="1" x14ac:dyDescent="0.25">
      <c r="A45" s="40"/>
      <c r="B45" s="3">
        <v>1</v>
      </c>
      <c r="C45" s="101" t="s">
        <v>125</v>
      </c>
      <c r="D45" s="103" t="s">
        <v>126</v>
      </c>
      <c r="E45" s="50">
        <v>0</v>
      </c>
      <c r="F45" s="13"/>
      <c r="G45" s="295"/>
    </row>
    <row r="46" spans="1:7" ht="15" customHeight="1" x14ac:dyDescent="0.25">
      <c r="A46" s="40"/>
      <c r="B46" s="3">
        <v>1</v>
      </c>
      <c r="C46" s="85" t="s">
        <v>127</v>
      </c>
      <c r="D46" s="104" t="s">
        <v>128</v>
      </c>
      <c r="E46" s="50">
        <v>0</v>
      </c>
      <c r="F46" s="13"/>
      <c r="G46" s="295"/>
    </row>
    <row r="47" spans="1:7" x14ac:dyDescent="0.25">
      <c r="A47" s="40"/>
      <c r="B47" s="3">
        <v>1</v>
      </c>
      <c r="C47" s="85" t="s">
        <v>129</v>
      </c>
      <c r="D47" s="104" t="s">
        <v>130</v>
      </c>
      <c r="E47" s="50">
        <v>0</v>
      </c>
      <c r="F47" s="13"/>
      <c r="G47" s="295"/>
    </row>
    <row r="48" spans="1:7" ht="15.75" thickBot="1" x14ac:dyDescent="0.3">
      <c r="A48" s="40"/>
      <c r="B48" s="4">
        <v>1</v>
      </c>
      <c r="C48" s="100" t="s">
        <v>133</v>
      </c>
      <c r="D48" s="105" t="s">
        <v>134</v>
      </c>
      <c r="E48" s="50">
        <v>0</v>
      </c>
      <c r="F48" s="13"/>
      <c r="G48" s="296"/>
    </row>
    <row r="49" spans="1:6" ht="15.75" thickBot="1" x14ac:dyDescent="0.3">
      <c r="A49" s="40"/>
      <c r="B49" s="150"/>
      <c r="C49" s="93" t="s">
        <v>135</v>
      </c>
      <c r="D49" s="77"/>
      <c r="E49" s="95">
        <f>SUBTOTAL(9,E50:E52)</f>
        <v>0</v>
      </c>
      <c r="F49" s="13"/>
    </row>
    <row r="50" spans="1:6" x14ac:dyDescent="0.25">
      <c r="A50" s="40"/>
      <c r="B50" s="78">
        <v>1</v>
      </c>
      <c r="C50" s="85" t="s">
        <v>255</v>
      </c>
      <c r="D50" s="113" t="s">
        <v>256</v>
      </c>
      <c r="E50" s="50">
        <v>0</v>
      </c>
      <c r="F50" s="13"/>
    </row>
    <row r="51" spans="1:6" ht="45" x14ac:dyDescent="0.25">
      <c r="A51" s="40"/>
      <c r="B51" s="29">
        <v>2</v>
      </c>
      <c r="C51" s="85" t="s">
        <v>267</v>
      </c>
      <c r="D51" s="113" t="s">
        <v>257</v>
      </c>
      <c r="E51" s="50">
        <v>0</v>
      </c>
      <c r="F51" s="13"/>
    </row>
    <row r="52" spans="1:6" ht="45.75" thickBot="1" x14ac:dyDescent="0.3">
      <c r="A52" s="40"/>
      <c r="B52" s="29">
        <v>2</v>
      </c>
      <c r="C52" s="85" t="s">
        <v>268</v>
      </c>
      <c r="D52" s="113" t="s">
        <v>258</v>
      </c>
      <c r="E52" s="94">
        <v>0</v>
      </c>
      <c r="F52" s="13"/>
    </row>
    <row r="53" spans="1:6" ht="15.75" thickBot="1" x14ac:dyDescent="0.3">
      <c r="A53" s="40"/>
      <c r="B53" s="218">
        <f>MAX(B54:B63)</f>
        <v>2</v>
      </c>
      <c r="C53" s="87" t="s">
        <v>275</v>
      </c>
      <c r="D53" s="86" t="s">
        <v>276</v>
      </c>
      <c r="E53" s="223">
        <f>SUBTOTAL(9,E54:E55)</f>
        <v>0</v>
      </c>
      <c r="F53" s="13"/>
    </row>
    <row r="54" spans="1:6" x14ac:dyDescent="0.25">
      <c r="A54" s="40"/>
      <c r="B54" s="3">
        <v>2</v>
      </c>
      <c r="C54" s="98" t="s">
        <v>121</v>
      </c>
      <c r="D54" s="103" t="s">
        <v>122</v>
      </c>
      <c r="E54" s="50">
        <v>0</v>
      </c>
      <c r="F54" s="13"/>
    </row>
    <row r="55" spans="1:6" ht="15.75" thickBot="1" x14ac:dyDescent="0.3">
      <c r="A55" s="40"/>
      <c r="B55" s="3">
        <v>2</v>
      </c>
      <c r="C55" s="85" t="s">
        <v>131</v>
      </c>
      <c r="D55" s="104" t="s">
        <v>132</v>
      </c>
      <c r="E55" s="50">
        <v>0</v>
      </c>
      <c r="F55" s="13"/>
    </row>
    <row r="56" spans="1:6" ht="15.75" thickBot="1" x14ac:dyDescent="0.3">
      <c r="A56" s="40"/>
      <c r="B56" s="218">
        <f>MAX(B57:B59)</f>
        <v>1</v>
      </c>
      <c r="C56" s="87" t="s">
        <v>136</v>
      </c>
      <c r="D56" s="77" t="s">
        <v>137</v>
      </c>
      <c r="E56" s="95">
        <f>SUBTOTAL(9,E57:E59)</f>
        <v>0</v>
      </c>
      <c r="F56" s="13"/>
    </row>
    <row r="57" spans="1:6" x14ac:dyDescent="0.25">
      <c r="A57" s="40"/>
      <c r="B57" s="73">
        <v>1</v>
      </c>
      <c r="C57" s="82" t="s">
        <v>138</v>
      </c>
      <c r="D57" s="106" t="s">
        <v>139</v>
      </c>
      <c r="E57" s="50">
        <v>0</v>
      </c>
      <c r="F57" s="13"/>
    </row>
    <row r="58" spans="1:6" x14ac:dyDescent="0.25">
      <c r="A58" s="40"/>
      <c r="B58" s="29">
        <v>1</v>
      </c>
      <c r="C58" s="82" t="s">
        <v>140</v>
      </c>
      <c r="D58" s="106" t="s">
        <v>141</v>
      </c>
      <c r="E58" s="50">
        <v>0</v>
      </c>
      <c r="F58" s="13"/>
    </row>
    <row r="59" spans="1:6" ht="15" customHeight="1" thickBot="1" x14ac:dyDescent="0.3">
      <c r="A59" s="40"/>
      <c r="B59" s="72">
        <v>1</v>
      </c>
      <c r="C59" s="84" t="s">
        <v>142</v>
      </c>
      <c r="D59" s="109" t="s">
        <v>143</v>
      </c>
      <c r="E59" s="94">
        <v>0</v>
      </c>
      <c r="F59" s="13"/>
    </row>
    <row r="60" spans="1:6" ht="15" customHeight="1" thickBot="1" x14ac:dyDescent="0.3">
      <c r="A60" s="40"/>
      <c r="B60" s="150"/>
      <c r="C60" s="93" t="s">
        <v>144</v>
      </c>
      <c r="D60" s="77"/>
      <c r="E60" s="95">
        <f>SUBTOTAL(9,E61:E61)</f>
        <v>0</v>
      </c>
      <c r="F60" s="13"/>
    </row>
    <row r="61" spans="1:6" ht="15.75" thickBot="1" x14ac:dyDescent="0.3">
      <c r="B61" s="73">
        <v>2</v>
      </c>
      <c r="C61" s="85" t="s">
        <v>269</v>
      </c>
      <c r="D61" s="113" t="s">
        <v>270</v>
      </c>
      <c r="E61" s="50">
        <v>0</v>
      </c>
    </row>
    <row r="62" spans="1:6" ht="15.75" thickBot="1" x14ac:dyDescent="0.3">
      <c r="B62" s="218">
        <f>MAX(B63:B78)</f>
        <v>2</v>
      </c>
      <c r="C62" s="137" t="s">
        <v>145</v>
      </c>
      <c r="D62" s="77" t="s">
        <v>146</v>
      </c>
      <c r="E62" s="95">
        <f>SUBTOTAL(9,E63:E78)</f>
        <v>0</v>
      </c>
    </row>
    <row r="63" spans="1:6" x14ac:dyDescent="0.25">
      <c r="B63" s="29">
        <v>2</v>
      </c>
      <c r="C63" s="82" t="s">
        <v>147</v>
      </c>
      <c r="D63" s="110" t="s">
        <v>148</v>
      </c>
      <c r="E63" s="50">
        <v>0</v>
      </c>
    </row>
    <row r="64" spans="1:6" x14ac:dyDescent="0.25">
      <c r="B64" s="29">
        <v>2</v>
      </c>
      <c r="C64" s="82" t="s">
        <v>149</v>
      </c>
      <c r="D64" s="110" t="s">
        <v>150</v>
      </c>
      <c r="E64" s="50">
        <v>0</v>
      </c>
    </row>
    <row r="65" spans="1:6" x14ac:dyDescent="0.25">
      <c r="B65" s="29">
        <v>2</v>
      </c>
      <c r="C65" s="82" t="s">
        <v>151</v>
      </c>
      <c r="D65" s="110" t="s">
        <v>251</v>
      </c>
      <c r="E65" s="50">
        <v>0</v>
      </c>
      <c r="F65" s="13"/>
    </row>
    <row r="66" spans="1:6" x14ac:dyDescent="0.25">
      <c r="B66" s="29">
        <v>2</v>
      </c>
      <c r="C66" s="82" t="s">
        <v>152</v>
      </c>
      <c r="D66" s="110" t="s">
        <v>153</v>
      </c>
      <c r="E66" s="50">
        <v>0</v>
      </c>
      <c r="F66" s="13"/>
    </row>
    <row r="67" spans="1:6" x14ac:dyDescent="0.25">
      <c r="B67" s="29">
        <v>2</v>
      </c>
      <c r="C67" s="85" t="s">
        <v>154</v>
      </c>
      <c r="D67" s="111" t="s">
        <v>155</v>
      </c>
      <c r="E67" s="50">
        <v>0</v>
      </c>
      <c r="F67" s="13"/>
    </row>
    <row r="68" spans="1:6" x14ac:dyDescent="0.25">
      <c r="A68" s="40"/>
      <c r="B68" s="29">
        <v>2</v>
      </c>
      <c r="C68" s="85" t="s">
        <v>156</v>
      </c>
      <c r="D68" s="111" t="s">
        <v>157</v>
      </c>
      <c r="E68" s="50">
        <v>0</v>
      </c>
      <c r="F68" s="13"/>
    </row>
    <row r="69" spans="1:6" x14ac:dyDescent="0.25">
      <c r="A69" s="40"/>
      <c r="B69" s="29">
        <v>2</v>
      </c>
      <c r="C69" s="82" t="s">
        <v>158</v>
      </c>
      <c r="D69" s="110" t="s">
        <v>159</v>
      </c>
      <c r="E69" s="50">
        <v>0</v>
      </c>
      <c r="F69" s="13"/>
    </row>
    <row r="70" spans="1:6" x14ac:dyDescent="0.25">
      <c r="A70" s="40"/>
      <c r="B70" s="73">
        <v>2</v>
      </c>
      <c r="C70" s="82" t="s">
        <v>160</v>
      </c>
      <c r="D70" s="110" t="s">
        <v>161</v>
      </c>
      <c r="E70" s="50">
        <v>0</v>
      </c>
      <c r="F70" s="13"/>
    </row>
    <row r="71" spans="1:6" x14ac:dyDescent="0.25">
      <c r="A71" s="40"/>
      <c r="B71" s="73">
        <v>2</v>
      </c>
      <c r="C71" s="82" t="s">
        <v>162</v>
      </c>
      <c r="D71" s="110" t="s">
        <v>163</v>
      </c>
      <c r="E71" s="50">
        <v>0</v>
      </c>
    </row>
    <row r="72" spans="1:6" x14ac:dyDescent="0.25">
      <c r="A72" s="40"/>
      <c r="B72" s="29">
        <v>2</v>
      </c>
      <c r="C72" s="82" t="s">
        <v>164</v>
      </c>
      <c r="D72" s="110" t="s">
        <v>165</v>
      </c>
      <c r="E72" s="50">
        <v>0</v>
      </c>
    </row>
    <row r="73" spans="1:6" x14ac:dyDescent="0.25">
      <c r="A73" s="40"/>
      <c r="B73" s="29">
        <v>2</v>
      </c>
      <c r="C73" s="82" t="s">
        <v>166</v>
      </c>
      <c r="D73" s="110" t="s">
        <v>167</v>
      </c>
      <c r="E73" s="50">
        <v>0</v>
      </c>
    </row>
    <row r="74" spans="1:6" x14ac:dyDescent="0.25">
      <c r="A74" s="40"/>
      <c r="B74" s="29">
        <v>2</v>
      </c>
      <c r="C74" s="82" t="s">
        <v>168</v>
      </c>
      <c r="D74" s="110" t="s">
        <v>169</v>
      </c>
      <c r="E74" s="50">
        <v>0</v>
      </c>
    </row>
    <row r="75" spans="1:6" x14ac:dyDescent="0.25">
      <c r="A75" s="40"/>
      <c r="B75" s="29">
        <v>2</v>
      </c>
      <c r="C75" s="85" t="s">
        <v>170</v>
      </c>
      <c r="D75" s="122" t="s">
        <v>171</v>
      </c>
      <c r="E75" s="67">
        <v>0</v>
      </c>
      <c r="F75" s="13"/>
    </row>
    <row r="76" spans="1:6" x14ac:dyDescent="0.25">
      <c r="A76" s="40"/>
      <c r="B76" s="3">
        <v>2</v>
      </c>
      <c r="C76" s="123" t="s">
        <v>172</v>
      </c>
      <c r="D76" s="124"/>
      <c r="E76" s="125">
        <v>0</v>
      </c>
      <c r="F76" s="13"/>
    </row>
    <row r="77" spans="1:6" ht="15" customHeight="1" x14ac:dyDescent="0.25">
      <c r="B77" s="3">
        <v>2</v>
      </c>
      <c r="C77" s="126" t="s">
        <v>173</v>
      </c>
      <c r="D77" s="127"/>
      <c r="E77" s="125">
        <v>0</v>
      </c>
      <c r="F77" s="13"/>
    </row>
    <row r="78" spans="1:6" ht="15.75" thickBot="1" x14ac:dyDescent="0.3">
      <c r="B78" s="4">
        <v>2</v>
      </c>
      <c r="C78" s="128" t="s">
        <v>174</v>
      </c>
      <c r="D78" s="129"/>
      <c r="E78" s="130">
        <v>0</v>
      </c>
    </row>
    <row r="79" spans="1:6" ht="15.75" thickBot="1" x14ac:dyDescent="0.3">
      <c r="B79" s="218">
        <f>MAX(B80:B85)</f>
        <v>3</v>
      </c>
      <c r="C79" s="87" t="s">
        <v>175</v>
      </c>
      <c r="D79" s="77" t="s">
        <v>176</v>
      </c>
      <c r="E79" s="95">
        <f>SUBTOTAL(9,E80:E85)</f>
        <v>0</v>
      </c>
    </row>
    <row r="80" spans="1:6" x14ac:dyDescent="0.25">
      <c r="B80" s="3">
        <v>1</v>
      </c>
      <c r="C80" s="82" t="s">
        <v>177</v>
      </c>
      <c r="D80" s="106" t="s">
        <v>178</v>
      </c>
      <c r="E80" s="50">
        <v>0</v>
      </c>
    </row>
    <row r="81" spans="1:6" ht="15" customHeight="1" x14ac:dyDescent="0.25">
      <c r="B81" s="3">
        <v>2</v>
      </c>
      <c r="C81" s="82" t="s">
        <v>179</v>
      </c>
      <c r="D81" s="103" t="s">
        <v>180</v>
      </c>
      <c r="E81" s="50">
        <v>0</v>
      </c>
    </row>
    <row r="82" spans="1:6" ht="14.1" customHeight="1" x14ac:dyDescent="0.25">
      <c r="B82" s="3">
        <v>2</v>
      </c>
      <c r="C82" s="85" t="s">
        <v>181</v>
      </c>
      <c r="D82" s="103" t="s">
        <v>182</v>
      </c>
      <c r="E82" s="50">
        <v>0</v>
      </c>
    </row>
    <row r="83" spans="1:6" ht="14.1" customHeight="1" x14ac:dyDescent="0.25">
      <c r="B83" s="3">
        <v>2</v>
      </c>
      <c r="C83" s="85" t="s">
        <v>183</v>
      </c>
      <c r="D83" s="103" t="s">
        <v>184</v>
      </c>
      <c r="E83" s="50">
        <v>0</v>
      </c>
    </row>
    <row r="84" spans="1:6" x14ac:dyDescent="0.25">
      <c r="B84" s="3">
        <v>1</v>
      </c>
      <c r="C84" s="98" t="s">
        <v>185</v>
      </c>
      <c r="D84" s="131" t="s">
        <v>186</v>
      </c>
      <c r="E84" s="67">
        <v>0</v>
      </c>
    </row>
    <row r="85" spans="1:6" ht="15.75" thickBot="1" x14ac:dyDescent="0.3">
      <c r="B85" s="4">
        <v>3</v>
      </c>
      <c r="C85" s="128" t="s">
        <v>187</v>
      </c>
      <c r="D85" s="129"/>
      <c r="E85" s="130">
        <v>0</v>
      </c>
    </row>
    <row r="86" spans="1:6" ht="15.75" thickBot="1" x14ac:dyDescent="0.3">
      <c r="B86" s="218">
        <f>MAX(B87:B92)</f>
        <v>2</v>
      </c>
      <c r="C86" s="87" t="s">
        <v>188</v>
      </c>
      <c r="D86" s="77" t="s">
        <v>189</v>
      </c>
      <c r="E86" s="95">
        <f>SUBTOTAL(9,E87:E92)</f>
        <v>0</v>
      </c>
    </row>
    <row r="87" spans="1:6" x14ac:dyDescent="0.25">
      <c r="A87" s="40"/>
      <c r="B87" s="3">
        <v>2</v>
      </c>
      <c r="C87" s="82" t="s">
        <v>190</v>
      </c>
      <c r="D87" s="112" t="s">
        <v>191</v>
      </c>
      <c r="E87" s="50">
        <v>0</v>
      </c>
      <c r="F87" s="13"/>
    </row>
    <row r="88" spans="1:6" x14ac:dyDescent="0.25">
      <c r="B88" s="3">
        <v>2</v>
      </c>
      <c r="C88" s="82" t="s">
        <v>192</v>
      </c>
      <c r="D88" s="112" t="s">
        <v>193</v>
      </c>
      <c r="E88" s="50">
        <v>0</v>
      </c>
      <c r="F88" s="13"/>
    </row>
    <row r="89" spans="1:6" x14ac:dyDescent="0.25">
      <c r="B89" s="3">
        <v>2</v>
      </c>
      <c r="C89" s="82" t="s">
        <v>194</v>
      </c>
      <c r="D89" s="112" t="s">
        <v>195</v>
      </c>
      <c r="E89" s="50">
        <v>0</v>
      </c>
    </row>
    <row r="90" spans="1:6" x14ac:dyDescent="0.25">
      <c r="B90" s="3">
        <v>2</v>
      </c>
      <c r="C90" s="82" t="s">
        <v>196</v>
      </c>
      <c r="D90" s="112" t="s">
        <v>197</v>
      </c>
      <c r="E90" s="50">
        <v>0</v>
      </c>
    </row>
    <row r="91" spans="1:6" x14ac:dyDescent="0.25">
      <c r="B91" s="3">
        <v>2</v>
      </c>
      <c r="C91" s="82" t="s">
        <v>198</v>
      </c>
      <c r="D91" s="112" t="s">
        <v>199</v>
      </c>
      <c r="E91" s="50">
        <v>0</v>
      </c>
      <c r="F91" s="13"/>
    </row>
    <row r="92" spans="1:6" ht="15" customHeight="1" thickBot="1" x14ac:dyDescent="0.3">
      <c r="B92" s="3">
        <v>2</v>
      </c>
      <c r="C92" s="82" t="s">
        <v>200</v>
      </c>
      <c r="D92" s="112" t="s">
        <v>201</v>
      </c>
      <c r="E92" s="50">
        <v>0</v>
      </c>
      <c r="F92" s="13"/>
    </row>
    <row r="93" spans="1:6" ht="15.75" thickBot="1" x14ac:dyDescent="0.3">
      <c r="B93" s="218">
        <f>MAX(B94:B97)</f>
        <v>1</v>
      </c>
      <c r="C93" s="87" t="s">
        <v>202</v>
      </c>
      <c r="D93" s="81" t="s">
        <v>203</v>
      </c>
      <c r="E93" s="95">
        <f>SUBTOTAL(9,E94:E97)</f>
        <v>0</v>
      </c>
    </row>
    <row r="94" spans="1:6" x14ac:dyDescent="0.25">
      <c r="B94" s="74">
        <v>1</v>
      </c>
      <c r="C94" s="82" t="s">
        <v>204</v>
      </c>
      <c r="D94" s="108" t="s">
        <v>205</v>
      </c>
      <c r="E94" s="50">
        <v>0</v>
      </c>
    </row>
    <row r="95" spans="1:6" ht="15" customHeight="1" x14ac:dyDescent="0.25">
      <c r="B95" s="29">
        <v>1</v>
      </c>
      <c r="C95" s="85" t="s">
        <v>206</v>
      </c>
      <c r="D95" s="113" t="s">
        <v>207</v>
      </c>
      <c r="E95" s="50">
        <v>0</v>
      </c>
    </row>
    <row r="96" spans="1:6" x14ac:dyDescent="0.25">
      <c r="B96" s="29">
        <v>1</v>
      </c>
      <c r="C96" s="85" t="s">
        <v>208</v>
      </c>
      <c r="D96" s="113" t="s">
        <v>209</v>
      </c>
      <c r="E96" s="50">
        <v>0</v>
      </c>
    </row>
    <row r="97" spans="2:6" ht="15.75" thickBot="1" x14ac:dyDescent="0.3">
      <c r="B97" s="75">
        <v>1</v>
      </c>
      <c r="C97" s="85" t="s">
        <v>210</v>
      </c>
      <c r="D97" s="113" t="s">
        <v>211</v>
      </c>
      <c r="E97" s="50">
        <v>0</v>
      </c>
    </row>
    <row r="98" spans="2:6" ht="15.75" thickBot="1" x14ac:dyDescent="0.3">
      <c r="B98" s="150"/>
      <c r="C98" s="86" t="s">
        <v>212</v>
      </c>
      <c r="D98" s="88"/>
      <c r="E98" s="95">
        <f>SUBTOTAL(9,E99:E100)</f>
        <v>0</v>
      </c>
    </row>
    <row r="99" spans="2:6" x14ac:dyDescent="0.25">
      <c r="B99" s="78">
        <v>1</v>
      </c>
      <c r="C99" s="85" t="s">
        <v>271</v>
      </c>
      <c r="D99" s="113" t="s">
        <v>273</v>
      </c>
      <c r="E99" s="50">
        <v>0</v>
      </c>
    </row>
    <row r="100" spans="2:6" ht="15.75" thickBot="1" x14ac:dyDescent="0.3">
      <c r="B100" s="29">
        <v>2</v>
      </c>
      <c r="C100" s="85" t="s">
        <v>272</v>
      </c>
      <c r="D100" s="113" t="s">
        <v>274</v>
      </c>
      <c r="E100" s="67">
        <v>0</v>
      </c>
    </row>
    <row r="101" spans="2:6" ht="19.5" thickBot="1" x14ac:dyDescent="0.35">
      <c r="B101" s="298" t="s">
        <v>61</v>
      </c>
      <c r="C101" s="299"/>
      <c r="D101" s="300"/>
      <c r="E101" s="96">
        <f>E8</f>
        <v>0</v>
      </c>
    </row>
    <row r="104" spans="2:6" ht="16.5" thickBot="1" x14ac:dyDescent="0.3">
      <c r="B104" s="45" t="s">
        <v>213</v>
      </c>
      <c r="C104" s="92"/>
      <c r="D104" s="9"/>
      <c r="E104" s="45" t="s">
        <v>21</v>
      </c>
    </row>
    <row r="106" spans="2:6" ht="15.75" x14ac:dyDescent="0.25">
      <c r="B106" s="227">
        <f>Vendor_Name</f>
        <v>0</v>
      </c>
      <c r="C106" s="227"/>
      <c r="D106" s="227"/>
      <c r="E106" s="227"/>
    </row>
    <row r="109" spans="2:6" ht="15" customHeight="1" x14ac:dyDescent="0.25"/>
    <row r="110" spans="2:6" ht="15" customHeight="1" x14ac:dyDescent="0.25">
      <c r="F110" s="13"/>
    </row>
    <row r="111" spans="2:6" x14ac:dyDescent="0.25">
      <c r="F111" s="13"/>
    </row>
    <row r="112" spans="2:6" x14ac:dyDescent="0.25">
      <c r="F112" s="13"/>
    </row>
    <row r="113" spans="1:6" x14ac:dyDescent="0.25">
      <c r="A113" s="41"/>
    </row>
    <row r="114" spans="1:6" x14ac:dyDescent="0.25">
      <c r="F114" s="13"/>
    </row>
    <row r="115" spans="1:6" x14ac:dyDescent="0.25">
      <c r="F115" s="13"/>
    </row>
    <row r="116" spans="1:6" ht="15" customHeight="1" x14ac:dyDescent="0.25"/>
    <row r="117" spans="1:6" x14ac:dyDescent="0.25">
      <c r="F117" s="13"/>
    </row>
    <row r="118" spans="1:6" x14ac:dyDescent="0.25">
      <c r="F118" s="13"/>
    </row>
    <row r="119" spans="1:6" x14ac:dyDescent="0.25">
      <c r="F119" s="13"/>
    </row>
    <row r="120" spans="1:6" x14ac:dyDescent="0.25">
      <c r="F120" s="13"/>
    </row>
    <row r="121" spans="1:6" x14ac:dyDescent="0.25">
      <c r="F121" s="13"/>
    </row>
    <row r="122" spans="1:6" x14ac:dyDescent="0.25">
      <c r="F122" s="13"/>
    </row>
  </sheetData>
  <sheetProtection algorithmName="SHA-512" hashValue="1dgLc/TeQjrjeoWpc7gwPf01Bqlb/in4HkHIiuVn/qelZchPru77iKD97c8JYOYiAJtchcqzEE3Ll8C2awYRcg==" saltValue="RvwyuWVbSSte7agFAfytJA==" spinCount="100000" sheet="1" selectLockedCells="1"/>
  <mergeCells count="11">
    <mergeCell ref="G9:G48"/>
    <mergeCell ref="B3:E3"/>
    <mergeCell ref="B1:E1"/>
    <mergeCell ref="B2:E2"/>
    <mergeCell ref="B106:E106"/>
    <mergeCell ref="B4:E4"/>
    <mergeCell ref="B5:E5"/>
    <mergeCell ref="D6:E6"/>
    <mergeCell ref="B6:C6"/>
    <mergeCell ref="B101:D101"/>
    <mergeCell ref="C9:D9"/>
  </mergeCells>
  <phoneticPr fontId="8" type="noConversion"/>
  <printOptions horizontalCentered="1"/>
  <pageMargins left="0.7" right="0.7" top="0.75" bottom="0.75" header="0.3" footer="0.3"/>
  <pageSetup scale="89" fitToHeight="0" orientation="portrait" r:id="rId1"/>
  <headerFooter>
    <oddFooter xml:space="preserve">&amp;CPage &amp;P of &amp;N&amp;RSchedule B - Deliverables Price </oddFooter>
  </headerFooter>
  <rowBreaks count="2" manualBreakCount="2">
    <brk id="37" min="1" max="4" man="1"/>
    <brk id="92" min="1" max="4" man="1"/>
  </rowBreaks>
  <ignoredErrors>
    <ignoredError sqref="E53"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pageSetUpPr fitToPage="1"/>
  </sheetPr>
  <dimension ref="B1:AU81"/>
  <sheetViews>
    <sheetView showWhiteSpace="0" zoomScaleNormal="100" workbookViewId="0">
      <selection activeCell="E11" sqref="E11"/>
    </sheetView>
  </sheetViews>
  <sheetFormatPr defaultRowHeight="15" x14ac:dyDescent="0.25"/>
  <cols>
    <col min="1" max="1" width="3.42578125" customWidth="1"/>
    <col min="2" max="3" width="10" customWidth="1"/>
    <col min="4" max="4" width="61.7109375" customWidth="1"/>
    <col min="5" max="5" width="21.7109375" style="12" customWidth="1"/>
    <col min="6" max="6" width="21.7109375" style="24" customWidth="1"/>
    <col min="7" max="7" width="3.7109375" customWidth="1"/>
    <col min="8" max="8" width="65.28515625" customWidth="1"/>
    <col min="9" max="9" width="18.5703125" customWidth="1"/>
    <col min="10" max="10" width="20.28515625" customWidth="1"/>
    <col min="11" max="11" width="10.7109375" customWidth="1"/>
    <col min="12" max="12" width="27.5703125" customWidth="1"/>
    <col min="13" max="13" width="15.7109375" customWidth="1"/>
    <col min="14" max="14" width="19.28515625" customWidth="1"/>
    <col min="15" max="15" width="19.42578125" customWidth="1"/>
    <col min="16" max="16" width="13.42578125" customWidth="1"/>
    <col min="17" max="17" width="8.28515625" customWidth="1"/>
    <col min="18" max="18" width="5.28515625" customWidth="1"/>
    <col min="19" max="19" width="8.5703125" customWidth="1"/>
    <col min="20" max="20" width="14.5703125" customWidth="1"/>
    <col min="21" max="21" width="19.28515625" customWidth="1"/>
    <col min="22" max="22" width="5.7109375" customWidth="1"/>
    <col min="28" max="28" width="12.7109375" bestFit="1" customWidth="1"/>
    <col min="31" max="31" width="10.28515625" customWidth="1"/>
    <col min="37" max="37" width="9.42578125" bestFit="1" customWidth="1"/>
    <col min="38" max="38" width="9.42578125" customWidth="1"/>
    <col min="48" max="48" width="13.7109375" customWidth="1"/>
  </cols>
  <sheetData>
    <row r="1" spans="2:47" ht="15.75" x14ac:dyDescent="0.25">
      <c r="B1" s="227" t="s">
        <v>0</v>
      </c>
      <c r="C1" s="227"/>
      <c r="D1" s="227"/>
      <c r="E1" s="227"/>
      <c r="F1" s="227"/>
      <c r="G1" s="11"/>
    </row>
    <row r="2" spans="2:47" ht="15.75" x14ac:dyDescent="0.25">
      <c r="B2" s="227" t="s">
        <v>1</v>
      </c>
      <c r="C2" s="227"/>
      <c r="D2" s="227"/>
      <c r="E2" s="227"/>
      <c r="F2" s="227"/>
      <c r="G2" s="11"/>
    </row>
    <row r="3" spans="2:47" ht="15.75" x14ac:dyDescent="0.25">
      <c r="B3" s="227" t="s">
        <v>22</v>
      </c>
      <c r="C3" s="227"/>
      <c r="D3" s="227"/>
      <c r="E3" s="227"/>
      <c r="F3" s="227"/>
      <c r="G3" s="11"/>
    </row>
    <row r="4" spans="2:47" ht="15.75" x14ac:dyDescent="0.25">
      <c r="B4" s="227" t="s">
        <v>214</v>
      </c>
      <c r="C4" s="227"/>
      <c r="D4" s="227"/>
      <c r="E4" s="227"/>
      <c r="F4" s="227"/>
      <c r="G4" s="11"/>
    </row>
    <row r="5" spans="2:47" ht="15.75" x14ac:dyDescent="0.25">
      <c r="B5" s="227" t="s">
        <v>215</v>
      </c>
      <c r="C5" s="227"/>
      <c r="D5" s="227"/>
      <c r="E5" s="227"/>
      <c r="F5" s="227"/>
      <c r="G5" s="11"/>
    </row>
    <row r="6" spans="2:47" ht="31.15" customHeight="1" thickBot="1" x14ac:dyDescent="0.3">
      <c r="B6" s="297" t="s">
        <v>6</v>
      </c>
      <c r="C6" s="297"/>
      <c r="D6" s="297">
        <f>Vendor_Name</f>
        <v>0</v>
      </c>
      <c r="E6" s="297"/>
      <c r="F6" s="297"/>
      <c r="G6" s="42"/>
      <c r="H6" s="42"/>
      <c r="I6" s="11"/>
    </row>
    <row r="7" spans="2:47" ht="32.1" customHeight="1" thickBot="1" x14ac:dyDescent="0.3">
      <c r="D7" s="89"/>
      <c r="E7" s="133"/>
      <c r="F7" s="44" t="s">
        <v>216</v>
      </c>
    </row>
    <row r="8" spans="2:47" ht="19.5" thickBot="1" x14ac:dyDescent="0.35">
      <c r="E8" s="133"/>
      <c r="F8" s="14">
        <f>SUBTOTAL(9,F10:F16)</f>
        <v>0</v>
      </c>
    </row>
    <row r="9" spans="2:47" ht="39.6" customHeight="1" thickBot="1" x14ac:dyDescent="0.3">
      <c r="B9" s="44" t="s">
        <v>16</v>
      </c>
      <c r="C9" s="301" t="s">
        <v>217</v>
      </c>
      <c r="D9" s="302"/>
      <c r="E9" s="53" t="s">
        <v>218</v>
      </c>
      <c r="F9" s="70" t="s">
        <v>219</v>
      </c>
      <c r="H9" s="294" t="s">
        <v>253</v>
      </c>
    </row>
    <row r="10" spans="2:47" ht="15.75" thickBot="1" x14ac:dyDescent="0.3">
      <c r="B10" s="48"/>
      <c r="C10" s="135" t="s">
        <v>220</v>
      </c>
      <c r="D10" s="136"/>
      <c r="E10" s="54"/>
      <c r="F10" s="66">
        <f>SUBTOTAL(9,$F11:$F16)</f>
        <v>0</v>
      </c>
      <c r="H10" s="295"/>
    </row>
    <row r="11" spans="2:47" x14ac:dyDescent="0.25">
      <c r="B11" s="3">
        <v>3</v>
      </c>
      <c r="C11" s="307" t="s">
        <v>221</v>
      </c>
      <c r="D11" s="308"/>
      <c r="E11" s="68">
        <v>0</v>
      </c>
      <c r="F11" s="55">
        <f>E11*12</f>
        <v>0</v>
      </c>
      <c r="H11" s="295"/>
    </row>
    <row r="12" spans="2:47" x14ac:dyDescent="0.25">
      <c r="B12" s="3">
        <v>4</v>
      </c>
      <c r="C12" s="307" t="s">
        <v>221</v>
      </c>
      <c r="D12" s="308"/>
      <c r="E12" s="68">
        <v>0</v>
      </c>
      <c r="F12" s="55">
        <f>E12*12</f>
        <v>0</v>
      </c>
      <c r="H12" s="295"/>
      <c r="AU12" s="24"/>
    </row>
    <row r="13" spans="2:47" x14ac:dyDescent="0.25">
      <c r="B13" s="3">
        <v>5</v>
      </c>
      <c r="C13" s="309" t="s">
        <v>221</v>
      </c>
      <c r="D13" s="310"/>
      <c r="E13" s="68">
        <v>0</v>
      </c>
      <c r="F13" s="55">
        <f t="shared" ref="F13:F16" si="0">E13*12</f>
        <v>0</v>
      </c>
      <c r="H13" s="295"/>
      <c r="AJ13" s="56"/>
      <c r="AK13" s="56"/>
    </row>
    <row r="14" spans="2:47" x14ac:dyDescent="0.25">
      <c r="B14" s="3">
        <v>6</v>
      </c>
      <c r="C14" s="309" t="s">
        <v>221</v>
      </c>
      <c r="D14" s="310"/>
      <c r="E14" s="68">
        <v>0</v>
      </c>
      <c r="F14" s="55">
        <f t="shared" si="0"/>
        <v>0</v>
      </c>
      <c r="H14" s="295"/>
      <c r="AJ14" s="56"/>
      <c r="AK14" s="56"/>
    </row>
    <row r="15" spans="2:47" x14ac:dyDescent="0.25">
      <c r="B15" s="3">
        <v>7</v>
      </c>
      <c r="C15" s="309" t="s">
        <v>221</v>
      </c>
      <c r="D15" s="310"/>
      <c r="E15" s="68">
        <v>0</v>
      </c>
      <c r="F15" s="55">
        <f t="shared" si="0"/>
        <v>0</v>
      </c>
      <c r="H15" s="295"/>
      <c r="AJ15" s="56"/>
      <c r="AK15" s="56"/>
    </row>
    <row r="16" spans="2:47" ht="15.75" thickBot="1" x14ac:dyDescent="0.3">
      <c r="B16" s="4">
        <v>8</v>
      </c>
      <c r="C16" s="309" t="s">
        <v>221</v>
      </c>
      <c r="D16" s="310"/>
      <c r="E16" s="69">
        <v>0</v>
      </c>
      <c r="F16" s="55">
        <f t="shared" si="0"/>
        <v>0</v>
      </c>
      <c r="H16" s="295"/>
      <c r="AJ16" s="56"/>
      <c r="AK16" s="56"/>
    </row>
    <row r="17" spans="2:37" ht="19.5" thickBot="1" x14ac:dyDescent="0.35">
      <c r="B17" s="304" t="s">
        <v>216</v>
      </c>
      <c r="C17" s="305"/>
      <c r="D17" s="305"/>
      <c r="E17" s="306"/>
      <c r="F17" s="6">
        <f>F8</f>
        <v>0</v>
      </c>
      <c r="H17" s="295"/>
      <c r="AJ17" s="56"/>
      <c r="AK17" s="56"/>
    </row>
    <row r="18" spans="2:37" x14ac:dyDescent="0.25">
      <c r="E18"/>
      <c r="H18" s="295"/>
      <c r="AJ18" s="56"/>
      <c r="AK18" s="56"/>
    </row>
    <row r="19" spans="2:37" x14ac:dyDescent="0.25">
      <c r="E19"/>
      <c r="H19" s="295"/>
      <c r="AJ19" s="56"/>
      <c r="AK19" s="56"/>
    </row>
    <row r="20" spans="2:37" ht="15.75" thickBot="1" x14ac:dyDescent="0.3">
      <c r="B20" s="21" t="s">
        <v>20</v>
      </c>
      <c r="C20" s="21"/>
      <c r="D20" s="21"/>
      <c r="E20" s="21"/>
      <c r="F20" s="17" t="s">
        <v>21</v>
      </c>
      <c r="H20" s="295"/>
      <c r="AJ20" s="56"/>
      <c r="AK20" s="56"/>
    </row>
    <row r="21" spans="2:37" x14ac:dyDescent="0.25">
      <c r="E21"/>
      <c r="H21" s="295"/>
      <c r="AJ21" s="56"/>
      <c r="AK21" s="56"/>
    </row>
    <row r="22" spans="2:37" ht="15.75" x14ac:dyDescent="0.25">
      <c r="C22" s="303">
        <f>Vendor_Name</f>
        <v>0</v>
      </c>
      <c r="D22" s="303"/>
      <c r="E22" s="303"/>
      <c r="F22" s="303"/>
      <c r="H22" s="295"/>
      <c r="AJ22" s="56"/>
      <c r="AK22" s="56"/>
    </row>
    <row r="23" spans="2:37" x14ac:dyDescent="0.25">
      <c r="H23" s="295"/>
      <c r="AJ23" s="56"/>
      <c r="AK23" s="56"/>
    </row>
    <row r="24" spans="2:37" x14ac:dyDescent="0.25">
      <c r="H24" s="295"/>
      <c r="AJ24" s="56"/>
      <c r="AK24" s="56"/>
    </row>
    <row r="25" spans="2:37" x14ac:dyDescent="0.25">
      <c r="H25" s="295"/>
      <c r="AJ25" s="56"/>
      <c r="AK25" s="56"/>
    </row>
    <row r="26" spans="2:37" x14ac:dyDescent="0.25">
      <c r="H26" s="295"/>
      <c r="AJ26" s="56"/>
      <c r="AK26" s="56"/>
    </row>
    <row r="27" spans="2:37" x14ac:dyDescent="0.25">
      <c r="H27" s="295"/>
      <c r="AJ27" s="56"/>
      <c r="AK27" s="56"/>
    </row>
    <row r="28" spans="2:37" x14ac:dyDescent="0.25">
      <c r="H28" s="295"/>
      <c r="AJ28" s="56"/>
      <c r="AK28" s="56"/>
    </row>
    <row r="29" spans="2:37" x14ac:dyDescent="0.25">
      <c r="H29" s="295"/>
      <c r="AJ29" s="56"/>
      <c r="AK29" s="56"/>
    </row>
    <row r="30" spans="2:37" x14ac:dyDescent="0.25">
      <c r="H30" s="295"/>
      <c r="AJ30" s="56"/>
      <c r="AK30" s="56"/>
    </row>
    <row r="31" spans="2:37" x14ac:dyDescent="0.25">
      <c r="H31" s="295"/>
      <c r="AJ31" s="56"/>
      <c r="AK31" s="56"/>
    </row>
    <row r="32" spans="2:37" x14ac:dyDescent="0.25">
      <c r="H32" s="295"/>
      <c r="AJ32" s="56"/>
      <c r="AK32" s="56"/>
    </row>
    <row r="33" spans="8:37" x14ac:dyDescent="0.25">
      <c r="H33" s="295"/>
      <c r="AJ33" s="56"/>
      <c r="AK33" s="56"/>
    </row>
    <row r="34" spans="8:37" x14ac:dyDescent="0.25">
      <c r="H34" s="295"/>
      <c r="AJ34" s="56"/>
      <c r="AK34" s="56"/>
    </row>
    <row r="35" spans="8:37" x14ac:dyDescent="0.25">
      <c r="H35" s="295"/>
      <c r="AJ35" s="56"/>
      <c r="AK35" s="56"/>
    </row>
    <row r="36" spans="8:37" x14ac:dyDescent="0.25">
      <c r="H36" s="295"/>
      <c r="Y36" s="18"/>
      <c r="AJ36" s="56"/>
      <c r="AK36" s="56"/>
    </row>
    <row r="37" spans="8:37" x14ac:dyDescent="0.25">
      <c r="H37" s="295"/>
      <c r="Y37" s="18"/>
      <c r="AJ37" s="56"/>
      <c r="AK37" s="56"/>
    </row>
    <row r="38" spans="8:37" x14ac:dyDescent="0.25">
      <c r="H38" s="295"/>
      <c r="Y38" s="18"/>
      <c r="AJ38" s="56"/>
      <c r="AK38" s="56"/>
    </row>
    <row r="39" spans="8:37" x14ac:dyDescent="0.25">
      <c r="H39" s="295"/>
      <c r="Y39" s="18"/>
      <c r="AJ39" s="56"/>
      <c r="AK39" s="56"/>
    </row>
    <row r="40" spans="8:37" x14ac:dyDescent="0.25">
      <c r="H40" s="295"/>
      <c r="Y40" s="18"/>
      <c r="AJ40" s="56"/>
      <c r="AK40" s="56"/>
    </row>
    <row r="41" spans="8:37" x14ac:dyDescent="0.25">
      <c r="H41" s="295"/>
      <c r="Y41" s="18"/>
      <c r="AJ41" s="56"/>
      <c r="AK41" s="56"/>
    </row>
    <row r="42" spans="8:37" x14ac:dyDescent="0.25">
      <c r="H42" s="295"/>
      <c r="Y42" s="18"/>
      <c r="AJ42" s="56"/>
      <c r="AK42" s="56"/>
    </row>
    <row r="43" spans="8:37" x14ac:dyDescent="0.25">
      <c r="H43" s="295"/>
      <c r="Y43" s="18"/>
      <c r="AJ43" s="56"/>
      <c r="AK43" s="56"/>
    </row>
    <row r="44" spans="8:37" x14ac:dyDescent="0.25">
      <c r="H44" s="295"/>
      <c r="Y44" s="18"/>
      <c r="AJ44" s="56"/>
      <c r="AK44" s="56"/>
    </row>
    <row r="45" spans="8:37" x14ac:dyDescent="0.25">
      <c r="H45" s="295"/>
      <c r="Y45" s="18"/>
      <c r="AJ45" s="56"/>
      <c r="AK45" s="56"/>
    </row>
    <row r="46" spans="8:37" x14ac:dyDescent="0.25">
      <c r="H46" s="295"/>
      <c r="Y46" s="18"/>
      <c r="AJ46" s="56"/>
      <c r="AK46" s="56"/>
    </row>
    <row r="47" spans="8:37" x14ac:dyDescent="0.25">
      <c r="H47" s="295"/>
      <c r="Y47" s="18"/>
      <c r="AJ47" s="56"/>
      <c r="AK47" s="56"/>
    </row>
    <row r="48" spans="8:37" x14ac:dyDescent="0.25">
      <c r="H48" s="295"/>
      <c r="Y48" s="18"/>
      <c r="AJ48" s="56"/>
      <c r="AK48" s="56"/>
    </row>
    <row r="49" spans="8:37" x14ac:dyDescent="0.25">
      <c r="H49" s="295"/>
      <c r="Y49" s="18"/>
      <c r="AJ49" s="56"/>
      <c r="AK49" s="56"/>
    </row>
    <row r="50" spans="8:37" x14ac:dyDescent="0.25">
      <c r="H50" s="295"/>
      <c r="Y50" s="18"/>
      <c r="AJ50" s="56"/>
      <c r="AK50" s="56"/>
    </row>
    <row r="51" spans="8:37" x14ac:dyDescent="0.25">
      <c r="H51" s="296"/>
      <c r="Y51" s="18"/>
      <c r="AJ51" s="56"/>
      <c r="AK51" s="56"/>
    </row>
    <row r="52" spans="8:37" x14ac:dyDescent="0.25">
      <c r="Y52" s="18"/>
      <c r="AJ52" s="56"/>
      <c r="AK52" s="56"/>
    </row>
    <row r="53" spans="8:37" x14ac:dyDescent="0.25">
      <c r="Y53" s="18"/>
      <c r="AJ53" s="56"/>
      <c r="AK53" s="56"/>
    </row>
    <row r="54" spans="8:37" x14ac:dyDescent="0.25">
      <c r="AJ54" s="56"/>
      <c r="AK54" s="56"/>
    </row>
    <row r="55" spans="8:37" x14ac:dyDescent="0.25">
      <c r="AJ55" s="56"/>
      <c r="AK55" s="56"/>
    </row>
    <row r="56" spans="8:37" x14ac:dyDescent="0.25">
      <c r="AJ56" s="56"/>
      <c r="AK56" s="56"/>
    </row>
    <row r="57" spans="8:37" x14ac:dyDescent="0.25">
      <c r="AJ57" s="56"/>
      <c r="AK57" s="56"/>
    </row>
    <row r="58" spans="8:37" x14ac:dyDescent="0.25">
      <c r="AJ58" s="56"/>
      <c r="AK58" s="56"/>
    </row>
    <row r="59" spans="8:37" x14ac:dyDescent="0.25">
      <c r="AJ59" s="56"/>
      <c r="AK59" s="56"/>
    </row>
    <row r="60" spans="8:37" x14ac:dyDescent="0.25">
      <c r="AJ60" s="56"/>
      <c r="AK60" s="56"/>
    </row>
    <row r="61" spans="8:37" x14ac:dyDescent="0.25">
      <c r="AJ61" s="56"/>
      <c r="AK61" s="56"/>
    </row>
    <row r="62" spans="8:37" x14ac:dyDescent="0.25">
      <c r="AJ62" s="56"/>
      <c r="AK62" s="56"/>
    </row>
    <row r="63" spans="8:37" x14ac:dyDescent="0.25">
      <c r="AJ63" s="56"/>
      <c r="AK63" s="56"/>
    </row>
    <row r="64" spans="8:37" x14ac:dyDescent="0.25">
      <c r="AJ64" s="56"/>
      <c r="AK64" s="56"/>
    </row>
    <row r="65" spans="36:37" x14ac:dyDescent="0.25">
      <c r="AJ65" s="56"/>
      <c r="AK65" s="56"/>
    </row>
    <row r="66" spans="36:37" x14ac:dyDescent="0.25">
      <c r="AJ66" s="56"/>
      <c r="AK66" s="56"/>
    </row>
    <row r="67" spans="36:37" x14ac:dyDescent="0.25">
      <c r="AJ67" s="56"/>
      <c r="AK67" s="56"/>
    </row>
    <row r="68" spans="36:37" x14ac:dyDescent="0.25">
      <c r="AJ68" s="56"/>
      <c r="AK68" s="56"/>
    </row>
    <row r="69" spans="36:37" x14ac:dyDescent="0.25">
      <c r="AJ69" s="56"/>
      <c r="AK69" s="56"/>
    </row>
    <row r="70" spans="36:37" x14ac:dyDescent="0.25">
      <c r="AJ70" s="56"/>
      <c r="AK70" s="56"/>
    </row>
    <row r="71" spans="36:37" x14ac:dyDescent="0.25">
      <c r="AJ71" s="56"/>
      <c r="AK71" s="56"/>
    </row>
    <row r="72" spans="36:37" x14ac:dyDescent="0.25">
      <c r="AJ72" s="56"/>
      <c r="AK72" s="56"/>
    </row>
    <row r="73" spans="36:37" x14ac:dyDescent="0.25">
      <c r="AJ73" s="56"/>
      <c r="AK73" s="56"/>
    </row>
    <row r="81" spans="7:7" x14ac:dyDescent="0.25">
      <c r="G81" s="24"/>
    </row>
  </sheetData>
  <sheetProtection algorithmName="SHA-512" hashValue="CN2x1JwhlKKYcir8xyyR5CoAf0bMtmKQJU4O/s7wRKXXFa2W5/lOM3Yh2ZZj3LwX8h5AZqnpaahvKgg3Z7xf2Q==" saltValue="QJAh63VwwfhP5VCEmdquQQ==" spinCount="100000" sheet="1" selectLockedCells="1"/>
  <mergeCells count="17">
    <mergeCell ref="B1:F1"/>
    <mergeCell ref="B2:F2"/>
    <mergeCell ref="B3:F3"/>
    <mergeCell ref="B4:F4"/>
    <mergeCell ref="B5:F5"/>
    <mergeCell ref="C22:F22"/>
    <mergeCell ref="H9:H51"/>
    <mergeCell ref="D6:F6"/>
    <mergeCell ref="B17:E17"/>
    <mergeCell ref="B6:C6"/>
    <mergeCell ref="C12:D12"/>
    <mergeCell ref="C13:D13"/>
    <mergeCell ref="C14:D14"/>
    <mergeCell ref="C15:D15"/>
    <mergeCell ref="C16:D16"/>
    <mergeCell ref="C11:D11"/>
    <mergeCell ref="C9:D9"/>
  </mergeCells>
  <printOptions horizontalCentered="1"/>
  <pageMargins left="0.7" right="0.7" top="0.75" bottom="0.75" header="0.3" footer="0.3"/>
  <pageSetup scale="72" fitToHeight="0" orientation="portrait" r:id="rId1"/>
  <headerFooter>
    <oddFooter xml:space="preserve">&amp;CPage &amp;P of &amp;N&amp;RSchedule C - Operations Price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35"/>
  <sheetViews>
    <sheetView topLeftCell="A12" zoomScaleNormal="100" workbookViewId="0">
      <selection activeCell="E12" sqref="E12"/>
    </sheetView>
  </sheetViews>
  <sheetFormatPr defaultRowHeight="15" x14ac:dyDescent="0.25"/>
  <cols>
    <col min="1" max="1" width="3.5703125" customWidth="1"/>
    <col min="2" max="3" width="10" customWidth="1"/>
    <col min="4" max="4" width="61.5703125" customWidth="1"/>
    <col min="5" max="6" width="21.7109375" customWidth="1"/>
    <col min="7" max="7" width="2.28515625" customWidth="1"/>
    <col min="8" max="8" width="50.5703125" customWidth="1"/>
    <col min="9" max="9" width="48.7109375" customWidth="1"/>
  </cols>
  <sheetData>
    <row r="1" spans="1:9" s="1" customFormat="1" ht="15.75" x14ac:dyDescent="0.25">
      <c r="B1" s="227" t="s">
        <v>0</v>
      </c>
      <c r="C1" s="227"/>
      <c r="D1" s="227"/>
      <c r="E1" s="227"/>
      <c r="F1" s="227"/>
      <c r="G1" s="133"/>
    </row>
    <row r="2" spans="1:9" s="1" customFormat="1" ht="15.75" x14ac:dyDescent="0.25">
      <c r="B2" s="227" t="s">
        <v>1</v>
      </c>
      <c r="C2" s="227"/>
      <c r="D2" s="227"/>
      <c r="E2" s="227"/>
      <c r="F2" s="227"/>
      <c r="G2" s="11"/>
      <c r="H2" s="133"/>
    </row>
    <row r="3" spans="1:9" s="1" customFormat="1" ht="15.6" customHeight="1" x14ac:dyDescent="0.25">
      <c r="B3" s="227" t="s">
        <v>22</v>
      </c>
      <c r="C3" s="227"/>
      <c r="D3" s="227"/>
      <c r="E3" s="227"/>
      <c r="F3" s="227"/>
      <c r="G3" s="11"/>
      <c r="H3" s="294" t="s">
        <v>222</v>
      </c>
    </row>
    <row r="4" spans="1:9" s="1" customFormat="1" ht="15.75" x14ac:dyDescent="0.25">
      <c r="B4" s="227" t="s">
        <v>223</v>
      </c>
      <c r="C4" s="227"/>
      <c r="D4" s="227"/>
      <c r="E4" s="227"/>
      <c r="F4" s="227"/>
      <c r="H4" s="295"/>
    </row>
    <row r="5" spans="1:9" s="1" customFormat="1" ht="15.75" customHeight="1" x14ac:dyDescent="0.25">
      <c r="B5" s="227" t="s">
        <v>224</v>
      </c>
      <c r="C5" s="227"/>
      <c r="D5" s="227"/>
      <c r="E5" s="227"/>
      <c r="F5" s="227"/>
      <c r="G5" s="11"/>
      <c r="H5" s="295"/>
      <c r="I5" s="46"/>
    </row>
    <row r="6" spans="1:9" s="1" customFormat="1" ht="16.5" thickBot="1" x14ac:dyDescent="0.3">
      <c r="B6" s="297" t="s">
        <v>6</v>
      </c>
      <c r="C6" s="297"/>
      <c r="D6" s="227">
        <f>Vendor_Name</f>
        <v>0</v>
      </c>
      <c r="E6" s="227"/>
      <c r="F6" s="227"/>
      <c r="G6" s="133"/>
      <c r="H6" s="295"/>
    </row>
    <row r="7" spans="1:9" s="1" customFormat="1" ht="64.5" thickBot="1" x14ac:dyDescent="0.35">
      <c r="B7" s="138"/>
      <c r="C7" s="138"/>
      <c r="D7" s="133"/>
      <c r="E7" s="15"/>
      <c r="F7" s="44" t="s">
        <v>225</v>
      </c>
      <c r="G7" s="11"/>
      <c r="H7" s="295"/>
    </row>
    <row r="8" spans="1:9" s="1" customFormat="1" ht="19.5" thickBot="1" x14ac:dyDescent="0.35">
      <c r="B8" s="47"/>
      <c r="C8" s="47"/>
      <c r="D8" s="2"/>
      <c r="E8" s="16"/>
      <c r="F8" s="14">
        <f>SUM(F10:F17)</f>
        <v>0</v>
      </c>
      <c r="G8" s="11"/>
      <c r="H8" s="295"/>
    </row>
    <row r="9" spans="1:9" ht="48" thickBot="1" x14ac:dyDescent="0.3">
      <c r="A9" s="138"/>
      <c r="B9" s="44" t="s">
        <v>16</v>
      </c>
      <c r="C9" s="311" t="s">
        <v>63</v>
      </c>
      <c r="D9" s="311"/>
      <c r="E9" s="61" t="s">
        <v>226</v>
      </c>
      <c r="F9" s="44" t="s">
        <v>227</v>
      </c>
      <c r="H9" s="295"/>
    </row>
    <row r="10" spans="1:9" ht="14.65" customHeight="1" x14ac:dyDescent="0.3">
      <c r="A10" s="47"/>
      <c r="B10" s="57">
        <v>1</v>
      </c>
      <c r="C10" s="312" t="s">
        <v>228</v>
      </c>
      <c r="D10" s="313"/>
      <c r="E10" s="99">
        <v>0</v>
      </c>
      <c r="F10" s="63">
        <f>8400*$E10</f>
        <v>0</v>
      </c>
      <c r="H10" s="295"/>
    </row>
    <row r="11" spans="1:9" ht="14.65" customHeight="1" x14ac:dyDescent="0.25">
      <c r="B11" s="58">
        <v>2</v>
      </c>
      <c r="C11" s="314" t="s">
        <v>228</v>
      </c>
      <c r="D11" s="315"/>
      <c r="E11" s="67">
        <v>0</v>
      </c>
      <c r="F11" s="64">
        <f t="shared" ref="F11:F17" si="0">8400*$E11</f>
        <v>0</v>
      </c>
      <c r="G11" s="65"/>
      <c r="H11" s="295"/>
    </row>
    <row r="12" spans="1:9" ht="14.65" customHeight="1" x14ac:dyDescent="0.25">
      <c r="B12" s="58">
        <v>3</v>
      </c>
      <c r="C12" s="314" t="s">
        <v>228</v>
      </c>
      <c r="D12" s="315"/>
      <c r="E12" s="67">
        <v>0</v>
      </c>
      <c r="F12" s="64">
        <f t="shared" si="0"/>
        <v>0</v>
      </c>
      <c r="H12" s="295"/>
    </row>
    <row r="13" spans="1:9" ht="14.65" customHeight="1" x14ac:dyDescent="0.25">
      <c r="B13" s="58">
        <v>4</v>
      </c>
      <c r="C13" s="314" t="s">
        <v>228</v>
      </c>
      <c r="D13" s="315"/>
      <c r="E13" s="62">
        <v>0</v>
      </c>
      <c r="F13" s="64">
        <f t="shared" si="0"/>
        <v>0</v>
      </c>
      <c r="G13" s="51"/>
      <c r="H13" s="295"/>
    </row>
    <row r="14" spans="1:9" ht="14.65" customHeight="1" x14ac:dyDescent="0.25">
      <c r="B14" s="58">
        <v>5</v>
      </c>
      <c r="C14" s="314" t="s">
        <v>228</v>
      </c>
      <c r="D14" s="315"/>
      <c r="E14" s="67">
        <v>0</v>
      </c>
      <c r="F14" s="64">
        <f t="shared" si="0"/>
        <v>0</v>
      </c>
      <c r="G14" s="51"/>
      <c r="H14" s="295"/>
    </row>
    <row r="15" spans="1:9" ht="14.65" customHeight="1" x14ac:dyDescent="0.25">
      <c r="B15" s="58">
        <v>6</v>
      </c>
      <c r="C15" s="314" t="s">
        <v>228</v>
      </c>
      <c r="D15" s="315"/>
      <c r="E15" s="67">
        <v>0</v>
      </c>
      <c r="F15" s="64">
        <f t="shared" si="0"/>
        <v>0</v>
      </c>
      <c r="G15" s="51"/>
      <c r="H15" s="295"/>
    </row>
    <row r="16" spans="1:9" ht="15" customHeight="1" x14ac:dyDescent="0.25">
      <c r="B16" s="58">
        <v>7</v>
      </c>
      <c r="C16" s="314" t="s">
        <v>228</v>
      </c>
      <c r="D16" s="315"/>
      <c r="E16" s="67">
        <v>0</v>
      </c>
      <c r="F16" s="64">
        <f t="shared" si="0"/>
        <v>0</v>
      </c>
      <c r="G16" s="13"/>
      <c r="H16" s="295"/>
    </row>
    <row r="17" spans="2:8" ht="15" customHeight="1" thickBot="1" x14ac:dyDescent="0.3">
      <c r="B17" s="59">
        <v>8</v>
      </c>
      <c r="C17" s="316" t="s">
        <v>228</v>
      </c>
      <c r="D17" s="317"/>
      <c r="E17" s="49">
        <v>0</v>
      </c>
      <c r="F17" s="97">
        <f t="shared" si="0"/>
        <v>0</v>
      </c>
      <c r="G17" s="13"/>
      <c r="H17" s="295"/>
    </row>
    <row r="18" spans="2:8" ht="21.75" thickBot="1" x14ac:dyDescent="0.4">
      <c r="B18" s="298" t="s">
        <v>229</v>
      </c>
      <c r="C18" s="299"/>
      <c r="D18" s="299"/>
      <c r="E18" s="300"/>
      <c r="F18" s="6">
        <f>F8</f>
        <v>0</v>
      </c>
      <c r="G18" s="13"/>
      <c r="H18" s="295"/>
    </row>
    <row r="19" spans="2:8" x14ac:dyDescent="0.25">
      <c r="E19" s="7"/>
      <c r="F19" s="18"/>
      <c r="G19" s="13"/>
      <c r="H19" s="295"/>
    </row>
    <row r="20" spans="2:8" ht="14.65" customHeight="1" x14ac:dyDescent="0.25">
      <c r="G20" s="13"/>
      <c r="H20" s="295"/>
    </row>
    <row r="21" spans="2:8" ht="14.65" customHeight="1" thickBot="1" x14ac:dyDescent="0.3">
      <c r="B21" s="45" t="s">
        <v>20</v>
      </c>
      <c r="C21" s="45"/>
      <c r="D21" s="9"/>
      <c r="E21" s="17"/>
      <c r="F21" s="45" t="s">
        <v>21</v>
      </c>
      <c r="G21" s="13"/>
      <c r="H21" s="295"/>
    </row>
    <row r="22" spans="2:8" ht="14.65" customHeight="1" x14ac:dyDescent="0.25">
      <c r="G22" s="13"/>
      <c r="H22" s="295"/>
    </row>
    <row r="23" spans="2:8" ht="14.65" customHeight="1" x14ac:dyDescent="0.25">
      <c r="B23" s="227">
        <f>D6</f>
        <v>0</v>
      </c>
      <c r="C23" s="227"/>
      <c r="D23" s="227"/>
      <c r="E23" s="227"/>
      <c r="F23" s="227"/>
      <c r="G23" s="13"/>
      <c r="H23" s="295"/>
    </row>
    <row r="24" spans="2:8" ht="14.65" customHeight="1" x14ac:dyDescent="0.25">
      <c r="H24" s="295"/>
    </row>
    <row r="25" spans="2:8" x14ac:dyDescent="0.25">
      <c r="H25" s="295"/>
    </row>
    <row r="26" spans="2:8" x14ac:dyDescent="0.25">
      <c r="H26" s="295"/>
    </row>
    <row r="27" spans="2:8" x14ac:dyDescent="0.25">
      <c r="H27" s="295"/>
    </row>
    <row r="28" spans="2:8" x14ac:dyDescent="0.25">
      <c r="H28" s="295"/>
    </row>
    <row r="29" spans="2:8" ht="16.149999999999999" customHeight="1" x14ac:dyDescent="0.25">
      <c r="H29" s="295"/>
    </row>
    <row r="30" spans="2:8" x14ac:dyDescent="0.25">
      <c r="H30" s="295"/>
    </row>
    <row r="31" spans="2:8" x14ac:dyDescent="0.25">
      <c r="H31" s="295"/>
    </row>
    <row r="32" spans="2:8" x14ac:dyDescent="0.25">
      <c r="H32" s="295"/>
    </row>
    <row r="33" spans="8:8" x14ac:dyDescent="0.25">
      <c r="H33" s="295"/>
    </row>
    <row r="34" spans="8:8" x14ac:dyDescent="0.25">
      <c r="H34" s="295"/>
    </row>
    <row r="35" spans="8:8" x14ac:dyDescent="0.25">
      <c r="H35" s="296"/>
    </row>
  </sheetData>
  <sheetProtection algorithmName="SHA-512" hashValue="FmWypqyhGCCxPaTCuEDMOSiNkWpZ8EArwHROOFo84BUrKWFjzxa7cRuwk2lCzE4J2R5IYsaHhy4UAd/5YWYtBw==" saltValue="WVbOLpTPqQ4ZB+Zht2TaEA==" spinCount="100000" sheet="1" selectLockedCells="1"/>
  <mergeCells count="19">
    <mergeCell ref="C16:D16"/>
    <mergeCell ref="C17:D17"/>
    <mergeCell ref="H3:H35"/>
    <mergeCell ref="B2:F2"/>
    <mergeCell ref="B1:F1"/>
    <mergeCell ref="B23:F23"/>
    <mergeCell ref="D6:F6"/>
    <mergeCell ref="B5:F5"/>
    <mergeCell ref="B4:F4"/>
    <mergeCell ref="B3:F3"/>
    <mergeCell ref="B18:E18"/>
    <mergeCell ref="C9:D9"/>
    <mergeCell ref="C10:D10"/>
    <mergeCell ref="C11:D11"/>
    <mergeCell ref="C12:D12"/>
    <mergeCell ref="C13:D13"/>
    <mergeCell ref="C14:D14"/>
    <mergeCell ref="B6:C6"/>
    <mergeCell ref="C15:D15"/>
  </mergeCells>
  <pageMargins left="0.7" right="0.7" top="0.75" bottom="0.75" header="0.3" footer="0.3"/>
  <pageSetup scale="72" fitToHeight="0" orientation="portrait" r:id="rId1"/>
  <headerFooter>
    <oddFooter>&amp;CPage &amp;P of &amp;N&amp;RSchedule D -  Extra Contractual Services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51139-E310-4F7A-9BB1-0BD9374E020F}">
  <dimension ref="A1:H29"/>
  <sheetViews>
    <sheetView topLeftCell="A18" workbookViewId="0">
      <selection sqref="A1:F34"/>
    </sheetView>
  </sheetViews>
  <sheetFormatPr defaultRowHeight="15" x14ac:dyDescent="0.25"/>
  <cols>
    <col min="1" max="1" width="3.5703125" customWidth="1"/>
    <col min="2" max="2" width="10" customWidth="1"/>
    <col min="3" max="3" width="66.140625" customWidth="1"/>
    <col min="4" max="4" width="19.5703125" customWidth="1"/>
    <col min="5" max="5" width="2.42578125" customWidth="1"/>
    <col min="6" max="6" width="55.5703125" customWidth="1"/>
    <col min="7" max="7" width="50.5703125" customWidth="1"/>
    <col min="8" max="8" width="48.7109375" customWidth="1"/>
  </cols>
  <sheetData>
    <row r="1" spans="1:8" s="1" customFormat="1" ht="15.75" x14ac:dyDescent="0.25">
      <c r="C1" s="133" t="s">
        <v>0</v>
      </c>
      <c r="D1" s="11"/>
      <c r="E1" s="11"/>
      <c r="F1" s="11"/>
    </row>
    <row r="2" spans="1:8" s="1" customFormat="1" ht="15.75" x14ac:dyDescent="0.25">
      <c r="C2" s="133" t="s">
        <v>1</v>
      </c>
      <c r="D2" s="11"/>
      <c r="E2" s="11"/>
      <c r="F2" s="11"/>
      <c r="H2" s="133"/>
    </row>
    <row r="3" spans="1:8" s="1" customFormat="1" ht="15.6" customHeight="1" x14ac:dyDescent="0.25">
      <c r="C3" s="133" t="s">
        <v>22</v>
      </c>
      <c r="D3" s="11"/>
      <c r="E3" s="11"/>
      <c r="F3" s="11"/>
    </row>
    <row r="4" spans="1:8" s="1" customFormat="1" ht="15.6" customHeight="1" x14ac:dyDescent="0.25">
      <c r="C4" s="133" t="s">
        <v>238</v>
      </c>
      <c r="D4" s="11"/>
      <c r="E4" s="11"/>
      <c r="F4" s="11"/>
      <c r="G4" s="11"/>
    </row>
    <row r="5" spans="1:8" s="1" customFormat="1" ht="15.75" customHeight="1" x14ac:dyDescent="0.25">
      <c r="C5" s="133" t="s">
        <v>241</v>
      </c>
      <c r="D5" s="11"/>
      <c r="E5" s="11"/>
      <c r="F5" s="11"/>
      <c r="G5" s="11"/>
    </row>
    <row r="6" spans="1:8" s="1" customFormat="1" ht="15.95" customHeight="1" x14ac:dyDescent="0.25">
      <c r="B6" s="42" t="s">
        <v>6</v>
      </c>
      <c r="C6" s="133">
        <f>Vendor_Name</f>
        <v>0</v>
      </c>
      <c r="D6" s="11"/>
      <c r="E6" s="11"/>
      <c r="F6" s="133"/>
    </row>
    <row r="7" spans="1:8" s="1" customFormat="1" ht="16.5" thickBot="1" x14ac:dyDescent="0.3">
      <c r="B7" s="138"/>
      <c r="C7" s="133"/>
      <c r="E7" s="11"/>
    </row>
    <row r="8" spans="1:8" s="1" customFormat="1" ht="48.75" thickBot="1" x14ac:dyDescent="0.35">
      <c r="B8" s="47"/>
      <c r="C8" s="2"/>
      <c r="D8" s="44" t="s">
        <v>239</v>
      </c>
      <c r="E8" s="11"/>
      <c r="F8" s="294" t="s">
        <v>252</v>
      </c>
    </row>
    <row r="9" spans="1:8" ht="33" thickBot="1" x14ac:dyDescent="0.35">
      <c r="A9" s="138"/>
      <c r="B9" s="44" t="s">
        <v>16</v>
      </c>
      <c r="C9" s="140" t="s">
        <v>63</v>
      </c>
      <c r="D9" s="14">
        <f>SUM(D10:D17)</f>
        <v>144000</v>
      </c>
      <c r="F9" s="295"/>
    </row>
    <row r="10" spans="1:8" ht="14.65" customHeight="1" x14ac:dyDescent="0.3">
      <c r="A10" s="47"/>
      <c r="B10" s="57">
        <v>1</v>
      </c>
      <c r="C10" s="141" t="s">
        <v>242</v>
      </c>
      <c r="D10" s="63">
        <v>18000</v>
      </c>
      <c r="F10" s="295"/>
    </row>
    <row r="11" spans="1:8" ht="14.65" customHeight="1" x14ac:dyDescent="0.25">
      <c r="B11" s="58">
        <v>2</v>
      </c>
      <c r="C11" s="142" t="s">
        <v>243</v>
      </c>
      <c r="D11" s="64">
        <v>18000</v>
      </c>
      <c r="F11" s="295"/>
    </row>
    <row r="12" spans="1:8" ht="14.65" customHeight="1" x14ac:dyDescent="0.25">
      <c r="B12" s="58">
        <v>3</v>
      </c>
      <c r="C12" s="142" t="s">
        <v>244</v>
      </c>
      <c r="D12" s="64">
        <v>18000</v>
      </c>
      <c r="F12" s="295"/>
    </row>
    <row r="13" spans="1:8" ht="14.65" customHeight="1" x14ac:dyDescent="0.25">
      <c r="B13" s="58">
        <v>4</v>
      </c>
      <c r="C13" s="142" t="s">
        <v>245</v>
      </c>
      <c r="D13" s="64">
        <v>18000</v>
      </c>
      <c r="E13" s="51"/>
      <c r="F13" s="295"/>
    </row>
    <row r="14" spans="1:8" ht="14.65" customHeight="1" x14ac:dyDescent="0.25">
      <c r="B14" s="58">
        <v>5</v>
      </c>
      <c r="C14" s="142" t="s">
        <v>246</v>
      </c>
      <c r="D14" s="64">
        <v>18000</v>
      </c>
      <c r="E14" s="51"/>
      <c r="F14" s="295"/>
    </row>
    <row r="15" spans="1:8" ht="14.65" customHeight="1" x14ac:dyDescent="0.25">
      <c r="B15" s="58">
        <v>6</v>
      </c>
      <c r="C15" s="142" t="s">
        <v>247</v>
      </c>
      <c r="D15" s="64">
        <v>18000</v>
      </c>
      <c r="E15" s="51"/>
      <c r="F15" s="295"/>
    </row>
    <row r="16" spans="1:8" ht="15" customHeight="1" x14ac:dyDescent="0.25">
      <c r="B16" s="58">
        <v>7</v>
      </c>
      <c r="C16" s="142" t="s">
        <v>248</v>
      </c>
      <c r="D16" s="64">
        <v>18000</v>
      </c>
      <c r="E16" s="13"/>
      <c r="F16" s="295"/>
    </row>
    <row r="17" spans="2:6" ht="15" customHeight="1" thickBot="1" x14ac:dyDescent="0.3">
      <c r="B17" s="59">
        <v>8</v>
      </c>
      <c r="C17" s="143" t="s">
        <v>249</v>
      </c>
      <c r="D17" s="97">
        <v>18000</v>
      </c>
      <c r="E17" s="13"/>
      <c r="F17" s="295"/>
    </row>
    <row r="18" spans="2:6" ht="78.95" customHeight="1" thickBot="1" x14ac:dyDescent="0.35">
      <c r="B18" s="318" t="s">
        <v>239</v>
      </c>
      <c r="C18" s="319"/>
      <c r="D18" s="96">
        <f>D9</f>
        <v>144000</v>
      </c>
      <c r="E18" s="13"/>
      <c r="F18" s="295"/>
    </row>
    <row r="19" spans="2:6" x14ac:dyDescent="0.25">
      <c r="E19" s="18"/>
      <c r="F19" s="295"/>
    </row>
    <row r="20" spans="2:6" ht="14.65" customHeight="1" x14ac:dyDescent="0.25">
      <c r="E20" s="13"/>
      <c r="F20" s="295"/>
    </row>
    <row r="21" spans="2:6" ht="14.65" customHeight="1" thickBot="1" x14ac:dyDescent="0.3">
      <c r="B21" s="45" t="s">
        <v>20</v>
      </c>
      <c r="C21" s="9"/>
      <c r="D21" s="45" t="s">
        <v>21</v>
      </c>
      <c r="E21" s="13"/>
      <c r="F21" s="296"/>
    </row>
    <row r="22" spans="2:6" ht="14.65" customHeight="1" x14ac:dyDescent="0.25"/>
    <row r="23" spans="2:6" ht="14.65" customHeight="1" x14ac:dyDescent="0.25">
      <c r="B23" s="227">
        <f>C6</f>
        <v>0</v>
      </c>
      <c r="C23" s="227"/>
      <c r="D23" s="227"/>
    </row>
    <row r="24" spans="2:6" ht="14.65" customHeight="1" x14ac:dyDescent="0.25"/>
    <row r="29" spans="2:6" ht="16.149999999999999" customHeight="1" x14ac:dyDescent="0.25"/>
  </sheetData>
  <sheetProtection algorithmName="SHA-512" hashValue="7J4HC8y0phfTdyqG6CvcCQfXOVhA+JLJfbZrNXzFVbudOE1jQKJ9c8huqRNS65oMbWgE+G3yjGguUIz7zM7lrg==" saltValue="qcxnSmpn+WdkPAzsaRveog==" spinCount="100000" sheet="1" objects="1" scenarios="1" selectLockedCells="1" selectUnlockedCells="1"/>
  <mergeCells count="3">
    <mergeCell ref="B23:D23"/>
    <mergeCell ref="B18:C18"/>
    <mergeCell ref="F8:F21"/>
  </mergeCells>
  <pageMargins left="0.25" right="0.25" top="0.75" bottom="0.75" header="0.3" footer="0.3"/>
  <pageSetup orientation="portrait" r:id="rId1"/>
  <headerFooter>
    <oddFooter>&amp;CPage &amp;P of &amp;N&amp;R Schedule E - Pass - Through  Costs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V78"/>
  <sheetViews>
    <sheetView workbookViewId="0">
      <selection activeCell="K11" sqref="K11"/>
    </sheetView>
  </sheetViews>
  <sheetFormatPr defaultRowHeight="15" x14ac:dyDescent="0.25"/>
  <cols>
    <col min="17" max="17" width="11.28515625" bestFit="1" customWidth="1"/>
  </cols>
  <sheetData>
    <row r="1" spans="2:22" x14ac:dyDescent="0.25">
      <c r="Q1" t="s">
        <v>9</v>
      </c>
    </row>
    <row r="2" spans="2:22" x14ac:dyDescent="0.25">
      <c r="B2">
        <v>0</v>
      </c>
    </row>
    <row r="3" spans="2:22" x14ac:dyDescent="0.25">
      <c r="B3">
        <v>1</v>
      </c>
      <c r="J3">
        <v>12</v>
      </c>
      <c r="K3">
        <v>1</v>
      </c>
    </row>
    <row r="4" spans="2:22" x14ac:dyDescent="0.25">
      <c r="B4">
        <v>2</v>
      </c>
      <c r="J4">
        <v>23</v>
      </c>
      <c r="K4">
        <v>2</v>
      </c>
    </row>
    <row r="5" spans="2:22" x14ac:dyDescent="0.25">
      <c r="B5">
        <v>3</v>
      </c>
      <c r="J5">
        <v>35</v>
      </c>
      <c r="K5">
        <v>3</v>
      </c>
    </row>
    <row r="6" spans="2:22" x14ac:dyDescent="0.25">
      <c r="B6">
        <v>4</v>
      </c>
      <c r="J6">
        <v>47</v>
      </c>
      <c r="K6">
        <v>4</v>
      </c>
    </row>
    <row r="7" spans="2:22" x14ac:dyDescent="0.25">
      <c r="B7">
        <v>5</v>
      </c>
      <c r="J7">
        <v>59</v>
      </c>
      <c r="K7">
        <v>5</v>
      </c>
    </row>
    <row r="8" spans="2:22" x14ac:dyDescent="0.25">
      <c r="B8">
        <v>6</v>
      </c>
      <c r="K8">
        <v>6</v>
      </c>
    </row>
    <row r="9" spans="2:22" x14ac:dyDescent="0.25">
      <c r="B9">
        <v>7</v>
      </c>
      <c r="K9">
        <v>7</v>
      </c>
    </row>
    <row r="10" spans="2:22" x14ac:dyDescent="0.25">
      <c r="B10">
        <v>8</v>
      </c>
      <c r="K10">
        <v>8</v>
      </c>
    </row>
    <row r="11" spans="2:22" x14ac:dyDescent="0.25">
      <c r="B11">
        <v>9</v>
      </c>
    </row>
    <row r="12" spans="2:22" x14ac:dyDescent="0.25">
      <c r="B12">
        <v>10</v>
      </c>
      <c r="T12" t="s">
        <v>230</v>
      </c>
      <c r="U12" t="s">
        <v>231</v>
      </c>
      <c r="V12" t="s">
        <v>232</v>
      </c>
    </row>
    <row r="13" spans="2:22" x14ac:dyDescent="0.25">
      <c r="B13">
        <v>11</v>
      </c>
      <c r="Q13" s="18" t="e">
        <f>'Sched C Operations Price'!#REF!*'Sched C Operations Price'!#REF!</f>
        <v>#REF!</v>
      </c>
      <c r="T13" s="24" t="e">
        <f>'Sched C Operations Price'!#REF!+'Sched C Operations Price'!#REF!</f>
        <v>#REF!</v>
      </c>
      <c r="U13" s="24" t="e">
        <f>'Sched C Operations Price'!#REF!+'Sched C Operations Price'!#REF!</f>
        <v>#REF!</v>
      </c>
      <c r="V13" s="24" t="e">
        <f>'Sched C Operations Price'!#REF!+'Sched C Operations Price'!#REF!</f>
        <v>#REF!</v>
      </c>
    </row>
    <row r="14" spans="2:22" x14ac:dyDescent="0.25">
      <c r="B14">
        <v>12</v>
      </c>
      <c r="Q14" s="18" t="e">
        <f>'Sched C Operations Price'!#REF!*'Sched C Operations Price'!#REF!</f>
        <v>#REF!</v>
      </c>
      <c r="T14" s="24" t="e">
        <f>'Sched C Operations Price'!#REF!+'Sched C Operations Price'!#REF!</f>
        <v>#REF!</v>
      </c>
      <c r="U14" s="24" t="e">
        <f>'Sched C Operations Price'!#REF!+'Sched C Operations Price'!#REF!</f>
        <v>#REF!</v>
      </c>
      <c r="V14" s="24" t="e">
        <f>'Sched C Operations Price'!#REF!+'Sched C Operations Price'!#REF!</f>
        <v>#REF!</v>
      </c>
    </row>
    <row r="15" spans="2:22" x14ac:dyDescent="0.25">
      <c r="B15">
        <v>0</v>
      </c>
      <c r="F15" t="s">
        <v>233</v>
      </c>
      <c r="Q15" s="18" t="e">
        <f>'Sched C Operations Price'!#REF!*'Sched C Operations Price'!#REF!</f>
        <v>#REF!</v>
      </c>
      <c r="T15" s="24" t="e">
        <f>'Sched C Operations Price'!#REF!+'Sched C Operations Price'!#REF!</f>
        <v>#REF!</v>
      </c>
      <c r="U15" s="24" t="e">
        <f>'Sched C Operations Price'!#REF!+'Sched C Operations Price'!#REF!</f>
        <v>#REF!</v>
      </c>
      <c r="V15" s="24" t="e">
        <f>'Sched C Operations Price'!#REF!+'Sched C Operations Price'!#REF!</f>
        <v>#REF!</v>
      </c>
    </row>
    <row r="16" spans="2:22" x14ac:dyDescent="0.25">
      <c r="B16">
        <v>13</v>
      </c>
      <c r="F16" t="s">
        <v>234</v>
      </c>
      <c r="Q16" s="18" t="e">
        <f>'Sched C Operations Price'!E12*'Sched C Operations Price'!#REF!</f>
        <v>#REF!</v>
      </c>
    </row>
    <row r="17" spans="2:17" x14ac:dyDescent="0.25">
      <c r="B17">
        <v>14</v>
      </c>
      <c r="F17" t="s">
        <v>235</v>
      </c>
      <c r="Q17" s="18" t="e">
        <f>'Sched C Operations Price'!E13*'Sched C Operations Price'!#REF!</f>
        <v>#REF!</v>
      </c>
    </row>
    <row r="18" spans="2:17" x14ac:dyDescent="0.25">
      <c r="B18">
        <v>15</v>
      </c>
      <c r="F18" t="s">
        <v>236</v>
      </c>
      <c r="Q18" s="18" t="e">
        <f>'Sched C Operations Price'!#REF!*'Sched C Operations Price'!#REF!</f>
        <v>#REF!</v>
      </c>
    </row>
    <row r="19" spans="2:17" x14ac:dyDescent="0.25">
      <c r="B19">
        <v>16</v>
      </c>
      <c r="F19" t="s">
        <v>237</v>
      </c>
      <c r="Q19" s="18" t="e">
        <f>'Sched C Operations Price'!#REF!*'Sched C Operations Price'!#REF!</f>
        <v>#REF!</v>
      </c>
    </row>
    <row r="20" spans="2:17" x14ac:dyDescent="0.25">
      <c r="B20">
        <v>17</v>
      </c>
      <c r="Q20" s="18" t="e">
        <f>'Sched C Operations Price'!#REF!*'Sched C Operations Price'!#REF!</f>
        <v>#REF!</v>
      </c>
    </row>
    <row r="21" spans="2:17" x14ac:dyDescent="0.25">
      <c r="B21">
        <v>18</v>
      </c>
      <c r="Q21" s="18" t="e">
        <f>'Sched C Operations Price'!#REF!*'Sched C Operations Price'!#REF!</f>
        <v>#REF!</v>
      </c>
    </row>
    <row r="22" spans="2:17" x14ac:dyDescent="0.25">
      <c r="B22">
        <v>19</v>
      </c>
      <c r="Q22" s="18" t="e">
        <f>'Sched C Operations Price'!#REF!*'Sched C Operations Price'!#REF!</f>
        <v>#REF!</v>
      </c>
    </row>
    <row r="23" spans="2:17" x14ac:dyDescent="0.25">
      <c r="B23">
        <v>20</v>
      </c>
      <c r="Q23" s="18" t="e">
        <f>'Sched C Operations Price'!#REF!*'Sched C Operations Price'!#REF!</f>
        <v>#REF!</v>
      </c>
    </row>
    <row r="24" spans="2:17" x14ac:dyDescent="0.25">
      <c r="B24">
        <v>21</v>
      </c>
      <c r="Q24" s="18" t="e">
        <f>'Sched C Operations Price'!#REF!*'Sched C Operations Price'!#REF!</f>
        <v>#REF!</v>
      </c>
    </row>
    <row r="25" spans="2:17" x14ac:dyDescent="0.25">
      <c r="B25">
        <v>22</v>
      </c>
      <c r="Q25" s="18" t="e">
        <f>'Sched C Operations Price'!#REF!*'Sched C Operations Price'!#REF!</f>
        <v>#REF!</v>
      </c>
    </row>
    <row r="26" spans="2:17" x14ac:dyDescent="0.25">
      <c r="B26">
        <v>23</v>
      </c>
      <c r="Q26" s="18" t="e">
        <f>'Sched C Operations Price'!#REF!*'Sched C Operations Price'!#REF!</f>
        <v>#REF!</v>
      </c>
    </row>
    <row r="27" spans="2:17" x14ac:dyDescent="0.25">
      <c r="B27">
        <v>24</v>
      </c>
      <c r="G27">
        <v>1</v>
      </c>
      <c r="Q27" s="18" t="e">
        <f>'Sched C Operations Price'!#REF!*'Sched C Operations Price'!#REF!</f>
        <v>#REF!</v>
      </c>
    </row>
    <row r="28" spans="2:17" x14ac:dyDescent="0.25">
      <c r="B28">
        <v>0</v>
      </c>
      <c r="G28">
        <v>2</v>
      </c>
      <c r="Q28" s="18" t="e">
        <f>'Sched C Operations Price'!#REF!*'Sched C Operations Price'!#REF!</f>
        <v>#REF!</v>
      </c>
    </row>
    <row r="29" spans="2:17" x14ac:dyDescent="0.25">
      <c r="B29">
        <v>25</v>
      </c>
      <c r="G29">
        <v>3</v>
      </c>
      <c r="Q29" s="18" t="e">
        <f>'Sched C Operations Price'!#REF!*'Sched C Operations Price'!#REF!</f>
        <v>#REF!</v>
      </c>
    </row>
    <row r="30" spans="2:17" x14ac:dyDescent="0.25">
      <c r="B30">
        <v>26</v>
      </c>
      <c r="G30">
        <v>4</v>
      </c>
      <c r="Q30" s="18" t="e">
        <f>'Sched C Operations Price'!#REF!*'Sched C Operations Price'!#REF!</f>
        <v>#REF!</v>
      </c>
    </row>
    <row r="31" spans="2:17" x14ac:dyDescent="0.25">
      <c r="B31">
        <v>27</v>
      </c>
      <c r="G31">
        <v>5</v>
      </c>
      <c r="Q31" s="18" t="e">
        <f>'Sched C Operations Price'!#REF!*'Sched C Operations Price'!#REF!</f>
        <v>#REF!</v>
      </c>
    </row>
    <row r="32" spans="2:17" x14ac:dyDescent="0.25">
      <c r="B32">
        <v>28</v>
      </c>
      <c r="Q32" s="18" t="e">
        <f>'Sched C Operations Price'!#REF!*'Sched C Operations Price'!#REF!</f>
        <v>#REF!</v>
      </c>
    </row>
    <row r="33" spans="2:17" x14ac:dyDescent="0.25">
      <c r="B33">
        <v>29</v>
      </c>
      <c r="Q33" s="18" t="e">
        <f>'Sched C Operations Price'!#REF!*'Sched C Operations Price'!#REF!</f>
        <v>#REF!</v>
      </c>
    </row>
    <row r="34" spans="2:17" x14ac:dyDescent="0.25">
      <c r="B34">
        <v>30</v>
      </c>
      <c r="Q34" s="18" t="e">
        <f>'Sched C Operations Price'!#REF!*'Sched C Operations Price'!#REF!</f>
        <v>#REF!</v>
      </c>
    </row>
    <row r="35" spans="2:17" x14ac:dyDescent="0.25">
      <c r="B35">
        <v>31</v>
      </c>
      <c r="Q35" s="18" t="e">
        <f>'Sched C Operations Price'!#REF!*'Sched C Operations Price'!#REF!</f>
        <v>#REF!</v>
      </c>
    </row>
    <row r="36" spans="2:17" x14ac:dyDescent="0.25">
      <c r="B36">
        <v>32</v>
      </c>
      <c r="Q36" s="18" t="e">
        <f>'Sched C Operations Price'!#REF!*'Sched C Operations Price'!#REF!</f>
        <v>#REF!</v>
      </c>
    </row>
    <row r="37" spans="2:17" x14ac:dyDescent="0.25">
      <c r="B37">
        <v>33</v>
      </c>
      <c r="Q37" s="18" t="e">
        <f>'Sched C Operations Price'!#REF!*'Sched C Operations Price'!#REF!</f>
        <v>#REF!</v>
      </c>
    </row>
    <row r="38" spans="2:17" x14ac:dyDescent="0.25">
      <c r="B38">
        <v>34</v>
      </c>
      <c r="Q38" s="18" t="e">
        <f>'Sched C Operations Price'!#REF!*'Sched C Operations Price'!#REF!</f>
        <v>#REF!</v>
      </c>
    </row>
    <row r="39" spans="2:17" x14ac:dyDescent="0.25">
      <c r="B39">
        <v>35</v>
      </c>
      <c r="Q39" s="18" t="e">
        <f>'Sched C Operations Price'!#REF!*'Sched C Operations Price'!#REF!</f>
        <v>#REF!</v>
      </c>
    </row>
    <row r="40" spans="2:17" x14ac:dyDescent="0.25">
      <c r="B40">
        <v>36</v>
      </c>
      <c r="Q40" s="18" t="e">
        <f>'Sched C Operations Price'!#REF!*'Sched C Operations Price'!#REF!</f>
        <v>#REF!</v>
      </c>
    </row>
    <row r="41" spans="2:17" x14ac:dyDescent="0.25">
      <c r="B41">
        <v>0</v>
      </c>
      <c r="Q41" s="18" t="e">
        <f>'Sched C Operations Price'!#REF!*'Sched C Operations Price'!#REF!</f>
        <v>#REF!</v>
      </c>
    </row>
    <row r="42" spans="2:17" x14ac:dyDescent="0.25">
      <c r="B42">
        <v>37</v>
      </c>
      <c r="Q42" s="18" t="e">
        <f>'Sched C Operations Price'!#REF!*'Sched C Operations Price'!#REF!</f>
        <v>#REF!</v>
      </c>
    </row>
    <row r="43" spans="2:17" x14ac:dyDescent="0.25">
      <c r="B43">
        <v>38</v>
      </c>
      <c r="Q43" s="18" t="e">
        <f>'Sched C Operations Price'!#REF!*'Sched C Operations Price'!#REF!</f>
        <v>#REF!</v>
      </c>
    </row>
    <row r="44" spans="2:17" x14ac:dyDescent="0.25">
      <c r="B44">
        <v>39</v>
      </c>
      <c r="Q44" s="18" t="e">
        <f>'Sched C Operations Price'!#REF!*'Sched C Operations Price'!#REF!</f>
        <v>#REF!</v>
      </c>
    </row>
    <row r="45" spans="2:17" x14ac:dyDescent="0.25">
      <c r="B45">
        <v>40</v>
      </c>
      <c r="Q45" s="18" t="e">
        <f>'Sched C Operations Price'!#REF!*'Sched C Operations Price'!#REF!</f>
        <v>#REF!</v>
      </c>
    </row>
    <row r="46" spans="2:17" x14ac:dyDescent="0.25">
      <c r="B46">
        <v>41</v>
      </c>
      <c r="Q46" s="18" t="e">
        <f>'Sched C Operations Price'!#REF!*'Sched C Operations Price'!#REF!</f>
        <v>#REF!</v>
      </c>
    </row>
    <row r="47" spans="2:17" x14ac:dyDescent="0.25">
      <c r="B47">
        <v>42</v>
      </c>
      <c r="Q47" s="18" t="e">
        <f>'Sched C Operations Price'!#REF!*'Sched C Operations Price'!#REF!</f>
        <v>#REF!</v>
      </c>
    </row>
    <row r="48" spans="2:17" x14ac:dyDescent="0.25">
      <c r="B48">
        <v>43</v>
      </c>
      <c r="Q48" s="18" t="e">
        <f>'Sched C Operations Price'!#REF!*'Sched C Operations Price'!#REF!</f>
        <v>#REF!</v>
      </c>
    </row>
    <row r="49" spans="2:17" x14ac:dyDescent="0.25">
      <c r="B49">
        <v>44</v>
      </c>
      <c r="Q49" s="18" t="e">
        <f>'Sched C Operations Price'!#REF!*'Sched C Operations Price'!#REF!</f>
        <v>#REF!</v>
      </c>
    </row>
    <row r="50" spans="2:17" x14ac:dyDescent="0.25">
      <c r="B50">
        <v>45</v>
      </c>
      <c r="Q50" s="18" t="e">
        <f>'Sched C Operations Price'!#REF!*'Sched C Operations Price'!#REF!</f>
        <v>#REF!</v>
      </c>
    </row>
    <row r="51" spans="2:17" x14ac:dyDescent="0.25">
      <c r="B51">
        <v>46</v>
      </c>
      <c r="Q51" s="18" t="e">
        <f>'Sched C Operations Price'!#REF!*'Sched C Operations Price'!#REF!</f>
        <v>#REF!</v>
      </c>
    </row>
    <row r="52" spans="2:17" x14ac:dyDescent="0.25">
      <c r="B52">
        <v>47</v>
      </c>
      <c r="Q52" s="18" t="e">
        <f>'Sched C Operations Price'!#REF!*'Sched C Operations Price'!#REF!</f>
        <v>#REF!</v>
      </c>
    </row>
    <row r="53" spans="2:17" x14ac:dyDescent="0.25">
      <c r="B53">
        <v>48</v>
      </c>
      <c r="Q53" s="18" t="e">
        <f>'Sched C Operations Price'!#REF!*'Sched C Operations Price'!#REF!</f>
        <v>#REF!</v>
      </c>
    </row>
    <row r="54" spans="2:17" x14ac:dyDescent="0.25">
      <c r="B54">
        <v>0</v>
      </c>
      <c r="Q54" s="18" t="e">
        <f>'Sched C Operations Price'!#REF!*'Sched C Operations Price'!#REF!</f>
        <v>#REF!</v>
      </c>
    </row>
    <row r="55" spans="2:17" x14ac:dyDescent="0.25">
      <c r="B55">
        <v>49</v>
      </c>
      <c r="Q55" s="18" t="e">
        <f>'Sched C Operations Price'!#REF!*'Sched C Operations Price'!#REF!</f>
        <v>#REF!</v>
      </c>
    </row>
    <row r="56" spans="2:17" x14ac:dyDescent="0.25">
      <c r="B56">
        <v>50</v>
      </c>
      <c r="Q56" s="18" t="e">
        <f>'Sched C Operations Price'!#REF!*'Sched C Operations Price'!#REF!</f>
        <v>#REF!</v>
      </c>
    </row>
    <row r="57" spans="2:17" x14ac:dyDescent="0.25">
      <c r="B57">
        <v>51</v>
      </c>
      <c r="Q57" s="18" t="e">
        <f>'Sched C Operations Price'!#REF!*'Sched C Operations Price'!#REF!</f>
        <v>#REF!</v>
      </c>
    </row>
    <row r="58" spans="2:17" x14ac:dyDescent="0.25">
      <c r="B58">
        <v>52</v>
      </c>
      <c r="Q58" s="18" t="e">
        <f>'Sched C Operations Price'!#REF!*'Sched C Operations Price'!#REF!</f>
        <v>#REF!</v>
      </c>
    </row>
    <row r="59" spans="2:17" x14ac:dyDescent="0.25">
      <c r="B59">
        <v>53</v>
      </c>
      <c r="Q59" s="18" t="e">
        <f>'Sched C Operations Price'!#REF!*'Sched C Operations Price'!#REF!</f>
        <v>#REF!</v>
      </c>
    </row>
    <row r="60" spans="2:17" x14ac:dyDescent="0.25">
      <c r="B60">
        <v>54</v>
      </c>
      <c r="Q60" s="18" t="e">
        <f>'Sched C Operations Price'!#REF!*'Sched C Operations Price'!#REF!</f>
        <v>#REF!</v>
      </c>
    </row>
    <row r="61" spans="2:17" x14ac:dyDescent="0.25">
      <c r="B61">
        <v>55</v>
      </c>
      <c r="Q61" s="18" t="e">
        <f>'Sched C Operations Price'!#REF!*'Sched C Operations Price'!#REF!</f>
        <v>#REF!</v>
      </c>
    </row>
    <row r="62" spans="2:17" x14ac:dyDescent="0.25">
      <c r="B62">
        <v>56</v>
      </c>
      <c r="Q62" s="18" t="e">
        <f>'Sched C Operations Price'!#REF!*'Sched C Operations Price'!#REF!</f>
        <v>#REF!</v>
      </c>
    </row>
    <row r="63" spans="2:17" x14ac:dyDescent="0.25">
      <c r="B63">
        <v>57</v>
      </c>
      <c r="Q63" s="18" t="e">
        <f>'Sched C Operations Price'!#REF!*'Sched C Operations Price'!#REF!</f>
        <v>#REF!</v>
      </c>
    </row>
    <row r="64" spans="2:17" x14ac:dyDescent="0.25">
      <c r="B64">
        <v>58</v>
      </c>
      <c r="Q64" s="18" t="e">
        <f>'Sched C Operations Price'!#REF!*'Sched C Operations Price'!#REF!</f>
        <v>#REF!</v>
      </c>
    </row>
    <row r="65" spans="2:17" x14ac:dyDescent="0.25">
      <c r="B65">
        <v>59</v>
      </c>
      <c r="Q65" s="18" t="e">
        <f>'Sched C Operations Price'!#REF!*'Sched C Operations Price'!#REF!</f>
        <v>#REF!</v>
      </c>
    </row>
    <row r="66" spans="2:17" x14ac:dyDescent="0.25">
      <c r="B66">
        <v>60</v>
      </c>
      <c r="Q66" s="18" t="e">
        <f>'Sched C Operations Price'!#REF!*'Sched C Operations Price'!#REF!</f>
        <v>#REF!</v>
      </c>
    </row>
    <row r="67" spans="2:17" x14ac:dyDescent="0.25">
      <c r="Q67" s="18" t="e">
        <f>'Sched C Operations Price'!#REF!*'Sched C Operations Price'!#REF!</f>
        <v>#REF!</v>
      </c>
    </row>
    <row r="68" spans="2:17" x14ac:dyDescent="0.25">
      <c r="Q68" s="18" t="e">
        <f>'Sched C Operations Price'!#REF!*'Sched C Operations Price'!#REF!</f>
        <v>#REF!</v>
      </c>
    </row>
    <row r="69" spans="2:17" x14ac:dyDescent="0.25">
      <c r="Q69" s="18" t="e">
        <f>'Sched C Operations Price'!#REF!*'Sched C Operations Price'!#REF!</f>
        <v>#REF!</v>
      </c>
    </row>
    <row r="70" spans="2:17" x14ac:dyDescent="0.25">
      <c r="Q70" s="18" t="e">
        <f>'Sched C Operations Price'!#REF!*'Sched C Operations Price'!#REF!</f>
        <v>#REF!</v>
      </c>
    </row>
    <row r="71" spans="2:17" x14ac:dyDescent="0.25">
      <c r="Q71" s="18" t="e">
        <f>'Sched C Operations Price'!#REF!*'Sched C Operations Price'!#REF!</f>
        <v>#REF!</v>
      </c>
    </row>
    <row r="72" spans="2:17" x14ac:dyDescent="0.25">
      <c r="Q72" s="18" t="e">
        <f>'Sched C Operations Price'!#REF!*'Sched C Operations Price'!#REF!</f>
        <v>#REF!</v>
      </c>
    </row>
    <row r="73" spans="2:17" x14ac:dyDescent="0.25">
      <c r="Q73" s="18" t="e">
        <f>'Sched C Operations Price'!#REF!*'Sched C Operations Price'!#REF!</f>
        <v>#REF!</v>
      </c>
    </row>
    <row r="74" spans="2:17" x14ac:dyDescent="0.25">
      <c r="Q74" s="18" t="e">
        <f>'Sched C Operations Price'!#REF!*'Sched C Operations Price'!#REF!</f>
        <v>#REF!</v>
      </c>
    </row>
    <row r="75" spans="2:17" x14ac:dyDescent="0.25">
      <c r="Q75" s="18" t="e">
        <f>'Sched C Operations Price'!#REF!*'Sched C Operations Price'!#REF!</f>
        <v>#REF!</v>
      </c>
    </row>
    <row r="76" spans="2:17" x14ac:dyDescent="0.25">
      <c r="Q76" s="18" t="e">
        <f>'Sched C Operations Price'!#REF!*'Sched C Operations Price'!#REF!</f>
        <v>#REF!</v>
      </c>
    </row>
    <row r="77" spans="2:17" x14ac:dyDescent="0.25">
      <c r="Q77" s="18" t="e">
        <f>'Sched C Operations Price'!#REF!*'Sched C Operations Price'!#REF!</f>
        <v>#REF!</v>
      </c>
    </row>
    <row r="78" spans="2:17" x14ac:dyDescent="0.25">
      <c r="Q78" s="18" t="e">
        <f>'Sched C Operations Price'!#REF!*'Sched C Operations Price'!#REF!</f>
        <v>#REF!</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2FED5A028D0DF4FA744BAA0D961D2F8" ma:contentTypeVersion="4" ma:contentTypeDescription="Create a new document." ma:contentTypeScope="" ma:versionID="08683bc0e87e24e4a7923d61e56c7e52">
  <xsd:schema xmlns:xsd="http://www.w3.org/2001/XMLSchema" xmlns:xs="http://www.w3.org/2001/XMLSchema" xmlns:p="http://schemas.microsoft.com/office/2006/metadata/properties" xmlns:ns2="650EBCE0-BB5D-4B20-9160-0AEF06B8FECA" xmlns:ns3="650ebce0-bb5d-4b20-9160-0aef06b8feca" targetNamespace="http://schemas.microsoft.com/office/2006/metadata/properties" ma:root="true" ma:fieldsID="c5c97181683e17ec030122d5f5526400" ns2:_="" ns3:_="">
    <xsd:import namespace="650EBCE0-BB5D-4B20-9160-0AEF06B8FECA"/>
    <xsd:import namespace="650ebce0-bb5d-4b20-9160-0aef06b8feca"/>
    <xsd:element name="properties">
      <xsd:complexType>
        <xsd:sequence>
          <xsd:element name="documentManagement">
            <xsd:complexType>
              <xsd:all>
                <xsd:element ref="ns2:DocumentType" minOccurs="0"/>
                <xsd:element ref="ns2:DocumentTItle" minOccurs="0"/>
                <xsd:element ref="ns2:DateofPublication" minOccurs="0"/>
                <xsd:element ref="ns2:Status" minOccurs="0"/>
                <xsd:element ref="ns2:EnterpriseKeywords" minOccurs="0"/>
                <xsd:element ref="ns3:MediaServiceMetadata" minOccurs="0"/>
                <xsd:element ref="ns3:MediaServiceFastMetadata"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0EBCE0-BB5D-4B20-9160-0AEF06B8FECA" elementFormDefault="qualified">
    <xsd:import namespace="http://schemas.microsoft.com/office/2006/documentManagement/types"/>
    <xsd:import namespace="http://schemas.microsoft.com/office/infopath/2007/PartnerControls"/>
    <xsd:element name="DocumentType" ma:index="8" nillable="true" ma:displayName="Deliverable / Document Type" ma:format="Dropdown" ma:list="{B9C18DB0-9857-49DA-84BD-6E8FE32D5AA4}" ma:internalName="DocumentType" ma:showField="Title">
      <xsd:simpleType>
        <xsd:restriction base="dms:Lookup"/>
      </xsd:simpleType>
    </xsd:element>
    <xsd:element name="DocumentTItle" ma:index="9" nillable="true" ma:displayName="Item Type" ma:format="Dropdown" ma:internalName="DocumentTItle">
      <xsd:simpleType>
        <xsd:restriction base="dms:Text">
          <xsd:maxLength value="255"/>
        </xsd:restriction>
      </xsd:simpleType>
    </xsd:element>
    <xsd:element name="DateofPublication" ma:index="10" nillable="true" ma:displayName="Publication Date" ma:format="DateOnly" ma:internalName="DateofPublication">
      <xsd:simpleType>
        <xsd:restriction base="dms:DateTime"/>
      </xsd:simpleType>
    </xsd:element>
    <xsd:element name="Status" ma:index="11" nillable="true" ma:displayName="Status" ma:format="Dropdown" ma:list="{A92B2954-D0A9-4F13-978D-8154EC437C62}" ma:internalName="Status" ma:showField="Status">
      <xsd:simpleType>
        <xsd:restriction base="dms:Lookup"/>
      </xsd:simpleType>
    </xsd:element>
    <xsd:element name="EnterpriseKeywords" ma:index="12" nillable="true" ma:displayName="Enterprise Keywords" ma:format="Dropdown" ma:internalName="EnterpriseKeyword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50ebce0-bb5d-4b20-9160-0aef06b8feca"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SearchProperties" ma:index="16"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tatus xmlns="650EBCE0-BB5D-4B20-9160-0AEF06B8FECA">48</Status>
    <DateofPublication xmlns="650EBCE0-BB5D-4B20-9160-0AEF06B8FECA" xsi:nil="true"/>
    <DocumentTItle xmlns="650EBCE0-BB5D-4B20-9160-0AEF06B8FECA" xsi:nil="true"/>
    <DocumentType xmlns="650EBCE0-BB5D-4B20-9160-0AEF06B8FECA">23</DocumentType>
    <EnterpriseKeywords xmlns="650EBCE0-BB5D-4B20-9160-0AEF06B8FECA" xsi:nil="true"/>
  </documentManagement>
</p:properties>
</file>

<file path=customXml/itemProps1.xml><?xml version="1.0" encoding="utf-8"?>
<ds:datastoreItem xmlns:ds="http://schemas.openxmlformats.org/officeDocument/2006/customXml" ds:itemID="{8CE3EAA6-8B78-42D9-8F64-4AC37303DB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50EBCE0-BB5D-4B20-9160-0AEF06B8FECA"/>
    <ds:schemaRef ds:uri="650ebce0-bb5d-4b20-9160-0aef06b8fe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B2EA3EF-5343-421B-9608-D77244583AD0}">
  <ds:schemaRefs>
    <ds:schemaRef ds:uri="http://schemas.microsoft.com/sharepoint/v3/contenttype/forms"/>
  </ds:schemaRefs>
</ds:datastoreItem>
</file>

<file path=customXml/itemProps3.xml><?xml version="1.0" encoding="utf-8"?>
<ds:datastoreItem xmlns:ds="http://schemas.openxmlformats.org/officeDocument/2006/customXml" ds:itemID="{F05BFF97-A6E4-4759-AE28-A7939F0B074A}">
  <ds:schemaRefs>
    <ds:schemaRef ds:uri="http://purl.org/dc/elements/1.1/"/>
    <ds:schemaRef ds:uri="http://schemas.openxmlformats.org/package/2006/metadata/core-properties"/>
    <ds:schemaRef ds:uri="http://schemas.microsoft.com/office/2006/metadata/properties"/>
    <ds:schemaRef ds:uri="http://www.w3.org/XML/1998/namespace"/>
    <ds:schemaRef ds:uri="http://purl.org/dc/dcmitype/"/>
    <ds:schemaRef ds:uri="http://purl.org/dc/terms/"/>
    <ds:schemaRef ds:uri="http://schemas.microsoft.com/office/2006/documentManagement/types"/>
    <ds:schemaRef ds:uri="http://schemas.microsoft.com/office/infopath/2007/PartnerControls"/>
    <ds:schemaRef ds:uri="650ebce0-bb5d-4b20-9160-0aef06b8feca"/>
    <ds:schemaRef ds:uri="650EBCE0-BB5D-4B20-9160-0AEF06B8FE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Summary</vt:lpstr>
      <vt:lpstr>Summary </vt:lpstr>
      <vt:lpstr>Sched A Total Evaluated Price</vt:lpstr>
      <vt:lpstr>Sched B Monthly Invoice</vt:lpstr>
      <vt:lpstr>Sched B Deliverables Price</vt:lpstr>
      <vt:lpstr>Sched C Operations Price</vt:lpstr>
      <vt:lpstr>Sched D Extra Contractual Serv</vt:lpstr>
      <vt:lpstr>Sched E Pass-Through</vt:lpstr>
      <vt:lpstr>MSC</vt:lpstr>
      <vt:lpstr>'Sched A Total Evaluated Price'!Print_Area</vt:lpstr>
      <vt:lpstr>'Sched B Deliverables Price'!Print_Area</vt:lpstr>
      <vt:lpstr>'Sched C Operations Price'!Print_Area</vt:lpstr>
      <vt:lpstr>'Sched D Extra Contractual Serv'!Print_Area</vt:lpstr>
      <vt:lpstr>'Sched E Pass-Through'!Print_Area</vt:lpstr>
      <vt:lpstr>'Sched D Extra Contractual Serv'!Print_Titles</vt:lpstr>
      <vt:lpstr>Vendor_Name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C - AMMP EDS Services Cost Proposal</dc:title>
  <dc:subject/>
  <dc:creator>Rondash, Christina11</dc:creator>
  <cp:keywords/>
  <dc:description/>
  <cp:lastModifiedBy>Macias, Summer</cp:lastModifiedBy>
  <cp:revision/>
  <cp:lastPrinted>2023-09-25T15:58:49Z</cp:lastPrinted>
  <dcterms:created xsi:type="dcterms:W3CDTF">2021-12-01T14:31:54Z</dcterms:created>
  <dcterms:modified xsi:type="dcterms:W3CDTF">2024-02-26T19:40:10Z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lution ID">
    <vt:lpwstr>{15727DE6-F92D-4E46-ACB4-0E2C58B31A18}</vt:lpwstr>
  </property>
  <property fmtid="{D5CDD505-2E9C-101B-9397-08002B2CF9AE}" pid="3" name="ContentTypeId">
    <vt:lpwstr>0x010100F2FED5A028D0DF4FA744BAA0D961D2F8</vt:lpwstr>
  </property>
  <property fmtid="{D5CDD505-2E9C-101B-9397-08002B2CF9AE}" pid="4" name="_ExtendedDescription">
    <vt:lpwstr/>
  </property>
  <property fmtid="{D5CDD505-2E9C-101B-9397-08002B2CF9AE}" pid="5" name="VendorQCReviewer">
    <vt:lpwstr/>
  </property>
  <property fmtid="{D5CDD505-2E9C-101B-9397-08002B2CF9AE}" pid="6" name="PMOVendorQCReviewer">
    <vt:lpwstr/>
  </property>
  <property fmtid="{D5CDD505-2E9C-101B-9397-08002B2CF9AE}" pid="7" name="Owner">
    <vt:lpwstr>585;#Rondash, Christi</vt:lpwstr>
  </property>
  <property fmtid="{D5CDD505-2E9C-101B-9397-08002B2CF9AE}" pid="8" name="CurrentStatusDueDate">
    <vt:filetime>2022-10-26T05:00:00Z</vt:filetime>
  </property>
  <property fmtid="{D5CDD505-2E9C-101B-9397-08002B2CF9AE}" pid="9" name="StakeholderReviewDueDate">
    <vt:filetime>2022-12-16T06:00:00Z</vt:filetime>
  </property>
  <property fmtid="{D5CDD505-2E9C-101B-9397-08002B2CF9AE}" pid="10" name="StakeholderReviewComplete">
    <vt:bool>false</vt:bool>
  </property>
  <property fmtid="{D5CDD505-2E9C-101B-9397-08002B2CF9AE}" pid="11" name="StakeholderReviewer">
    <vt:lpwstr/>
  </property>
  <property fmtid="{D5CDD505-2E9C-101B-9397-08002B2CF9AE}" pid="12" name="LegalReviewer">
    <vt:lpwstr/>
  </property>
  <property fmtid="{D5CDD505-2E9C-101B-9397-08002B2CF9AE}" pid="13" name="LegalReviewComplete">
    <vt:bool>false</vt:bool>
  </property>
  <property fmtid="{D5CDD505-2E9C-101B-9397-08002B2CF9AE}" pid="14" name="CommissionerReviewer">
    <vt:lpwstr/>
  </property>
  <property fmtid="{D5CDD505-2E9C-101B-9397-08002B2CF9AE}" pid="15" name="DocumentType">
    <vt:lpwstr>23</vt:lpwstr>
  </property>
  <property fmtid="{D5CDD505-2E9C-101B-9397-08002B2CF9AE}" pid="16" name="CommissionerReviewCompleted">
    <vt:bool>false</vt:bool>
  </property>
  <property fmtid="{D5CDD505-2E9C-101B-9397-08002B2CF9AE}" pid="17" name="Draft Writing Complete">
    <vt:lpwstr/>
  </property>
  <property fmtid="{D5CDD505-2E9C-101B-9397-08002B2CF9AE}" pid="18" name="Draft Writer">
    <vt:lpwstr/>
  </property>
</Properties>
</file>